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er\Downloads\"/>
    </mc:Choice>
  </mc:AlternateContent>
  <xr:revisionPtr revIDLastSave="0" documentId="13_ncr:1_{59990F01-8D6C-452C-8A18-34130A4CFA13}" xr6:coauthVersionLast="46" xr6:coauthVersionMax="46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ЯАССР" sheetId="32" state="hidden" r:id="rId1"/>
    <sheet name="в разрезе МО" sheetId="33" state="hidden" r:id="rId2"/>
    <sheet name="без фин" sheetId="36" state="hidden" r:id="rId3"/>
    <sheet name="на 01.04.2021" sheetId="61" r:id="rId4"/>
    <sheet name="распределение" sheetId="37" state="hidden" r:id="rId5"/>
    <sheet name="распределение (по новому распр)" sheetId="39" state="hidden" r:id="rId6"/>
  </sheets>
  <definedNames>
    <definedName name="_xlnm._FilterDatabase" localSheetId="2" hidden="1">'без фин'!$C$12:$O$55</definedName>
    <definedName name="_xlnm._FilterDatabase" localSheetId="1" hidden="1">'в разрезе МО'!$A$4:$M$558</definedName>
    <definedName name="_xlnm.Print_Titles" localSheetId="2">'без фин'!$12:$13</definedName>
    <definedName name="_xlnm.Print_Titles" localSheetId="3">'на 01.04.2021'!$6:$7</definedName>
    <definedName name="_xlnm.Print_Area" localSheetId="2">'без фин'!$B$1:$P$55</definedName>
    <definedName name="_xlnm.Print_Area" localSheetId="1">'в разрезе МО'!$A$1:$M$558</definedName>
    <definedName name="_xlnm.Print_Area" localSheetId="3">'на 01.04.2021'!$A$1:$D$146</definedName>
    <definedName name="_xlnm.Print_Area" localSheetId="4">распределение!$A$1:$Q$60</definedName>
    <definedName name="_xlnm.Print_Area" localSheetId="5">'распределение (по новому распр)'!$A$1:$Q$89</definedName>
    <definedName name="_xlnm.Print_Area" localSheetId="0">ЯАССР!$A$1:$M$597</definedName>
  </definedNames>
  <calcPr calcId="181029"/>
</workbook>
</file>

<file path=xl/calcChain.xml><?xml version="1.0" encoding="utf-8"?>
<calcChain xmlns="http://schemas.openxmlformats.org/spreadsheetml/2006/main">
  <c r="A35" i="61" l="1"/>
  <c r="A36" i="61"/>
  <c r="A37" i="61" s="1"/>
  <c r="A38" i="61" s="1"/>
  <c r="A39" i="61" s="1"/>
  <c r="A40" i="61" s="1"/>
  <c r="A41" i="61" s="1"/>
  <c r="A42" i="61" s="1"/>
  <c r="A43" i="61" s="1"/>
  <c r="A44" i="61" s="1"/>
  <c r="A45" i="61" s="1"/>
  <c r="A46" i="61" s="1"/>
  <c r="A47" i="61" s="1"/>
  <c r="A48" i="61" s="1"/>
  <c r="A80" i="61"/>
  <c r="B109" i="61" l="1"/>
  <c r="B110" i="61" s="1"/>
  <c r="B111" i="61" s="1"/>
  <c r="B112" i="61" s="1"/>
  <c r="B113" i="61" s="1"/>
  <c r="B114" i="61" s="1"/>
  <c r="B115" i="61" s="1"/>
  <c r="B116" i="61" s="1"/>
  <c r="B117" i="61" s="1"/>
  <c r="B118" i="61" s="1"/>
  <c r="B119" i="61" s="1"/>
  <c r="B120" i="61" s="1"/>
  <c r="B121" i="61" s="1"/>
  <c r="B122" i="61" s="1"/>
  <c r="A81" i="61" l="1"/>
  <c r="A82" i="61" s="1"/>
  <c r="A83" i="61" s="1"/>
  <c r="A84" i="61" s="1"/>
  <c r="A85" i="61" s="1"/>
  <c r="A86" i="61" s="1"/>
  <c r="B103" i="61"/>
  <c r="B104" i="61" s="1"/>
  <c r="B89" i="61"/>
  <c r="B90" i="61" s="1"/>
  <c r="B91" i="61" s="1"/>
  <c r="B92" i="61" s="1"/>
  <c r="B81" i="61"/>
  <c r="B82" i="61" s="1"/>
  <c r="B83" i="61" s="1"/>
  <c r="B84" i="61" s="1"/>
  <c r="B85" i="61" s="1"/>
  <c r="B86" i="61" s="1"/>
  <c r="B95" i="61"/>
  <c r="B96" i="61" s="1"/>
  <c r="B97" i="61" s="1"/>
  <c r="B35" i="61"/>
  <c r="B36" i="61" s="1"/>
  <c r="B37" i="61" s="1"/>
  <c r="B38" i="61" s="1"/>
  <c r="B39" i="61" s="1"/>
  <c r="B40" i="61" s="1"/>
  <c r="B41" i="61" s="1"/>
  <c r="B42" i="61" s="1"/>
  <c r="B43" i="61" s="1"/>
  <c r="B44" i="61" s="1"/>
  <c r="B45" i="61" s="1"/>
  <c r="B46" i="61" s="1"/>
  <c r="B47" i="61" s="1"/>
  <c r="B48" i="61" s="1"/>
  <c r="B8" i="61"/>
  <c r="B9" i="61" s="1"/>
  <c r="B10" i="61" s="1"/>
  <c r="B11" i="61" s="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8" i="61" s="1"/>
  <c r="B29" i="61" s="1"/>
  <c r="B30" i="61" s="1"/>
  <c r="B31" i="61" s="1"/>
  <c r="B32" i="61" s="1"/>
  <c r="B33" i="61" s="1"/>
  <c r="A8" i="6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8" i="61" s="1"/>
  <c r="A29" i="61" s="1"/>
  <c r="A30" i="61" s="1"/>
  <c r="A31" i="61" s="1"/>
  <c r="A32" i="61" s="1"/>
  <c r="A33" i="61" s="1"/>
  <c r="A88" i="61" l="1"/>
  <c r="A89" i="61" s="1"/>
  <c r="A90" i="61" s="1"/>
  <c r="A91" i="61" s="1"/>
  <c r="A92" i="61" s="1"/>
  <c r="A94" i="61" s="1"/>
  <c r="A95" i="61" s="1"/>
  <c r="A96" i="61" s="1"/>
  <c r="A97" i="61" s="1"/>
  <c r="A99" i="61" s="1"/>
  <c r="A100" i="61" s="1"/>
  <c r="A102" i="61" s="1"/>
  <c r="A103" i="61" s="1"/>
  <c r="A104" i="61" s="1"/>
  <c r="A106" i="61" s="1"/>
  <c r="A108" i="61" s="1"/>
  <c r="A109" i="61" s="1"/>
  <c r="A110" i="61" s="1"/>
  <c r="A111" i="61" s="1"/>
  <c r="A112" i="61" s="1"/>
  <c r="A113" i="61" s="1"/>
  <c r="A114" i="61" s="1"/>
  <c r="A115" i="61" s="1"/>
  <c r="A116" i="61" s="1"/>
  <c r="A117" i="61" s="1"/>
  <c r="A118" i="61" s="1"/>
  <c r="A119" i="61" s="1"/>
  <c r="A120" i="61" s="1"/>
  <c r="A121" i="61" s="1"/>
  <c r="A122" i="61" s="1"/>
  <c r="A124" i="61" s="1"/>
  <c r="B125" i="61"/>
  <c r="B126" i="61" s="1"/>
  <c r="A125" i="61" l="1"/>
  <c r="B127" i="61"/>
  <c r="B128" i="61" s="1"/>
  <c r="B129" i="61" s="1"/>
  <c r="B130" i="61" s="1"/>
  <c r="B131" i="61" s="1"/>
  <c r="B132" i="61" s="1"/>
  <c r="B133" i="61" s="1"/>
  <c r="B134" i="61" s="1"/>
  <c r="B135" i="61" s="1"/>
  <c r="B136" i="61" s="1"/>
  <c r="B137" i="61" s="1"/>
  <c r="B138" i="61" s="1"/>
  <c r="A126" i="61" l="1"/>
  <c r="A127" i="61" s="1"/>
  <c r="A128" i="61" s="1"/>
  <c r="A129" i="61" s="1"/>
  <c r="A130" i="61" s="1"/>
  <c r="A131" i="61" s="1"/>
  <c r="A132" i="61" s="1"/>
  <c r="A133" i="61" s="1"/>
  <c r="A134" i="61" s="1"/>
  <c r="A135" i="61" s="1"/>
  <c r="A136" i="61" s="1"/>
  <c r="A137" i="61" s="1"/>
  <c r="A138" i="61" s="1"/>
  <c r="Q42" i="39" l="1"/>
  <c r="D51" i="39"/>
  <c r="D52" i="39"/>
  <c r="D53" i="39"/>
  <c r="D54" i="39"/>
  <c r="D55" i="39"/>
  <c r="D56" i="39"/>
  <c r="D57" i="39"/>
  <c r="D58" i="39"/>
  <c r="D59" i="39"/>
  <c r="D60" i="39"/>
  <c r="D61" i="39"/>
  <c r="D62" i="39"/>
  <c r="D63" i="39"/>
  <c r="D64" i="39"/>
  <c r="D65" i="39"/>
  <c r="D66" i="39"/>
  <c r="D67" i="39"/>
  <c r="D68" i="39"/>
  <c r="D69" i="39"/>
  <c r="D70" i="39"/>
  <c r="D71" i="39"/>
  <c r="D72" i="39"/>
  <c r="D73" i="39"/>
  <c r="D74" i="39"/>
  <c r="D75" i="39"/>
  <c r="D76" i="39"/>
  <c r="D77" i="39"/>
  <c r="D78" i="39"/>
  <c r="D79" i="39"/>
  <c r="D80" i="39"/>
  <c r="D81" i="39"/>
  <c r="D82" i="39"/>
  <c r="D83" i="39"/>
  <c r="D84" i="39"/>
  <c r="D85" i="39"/>
  <c r="D86" i="39"/>
  <c r="D87" i="39"/>
  <c r="D88" i="39"/>
  <c r="E46" i="39"/>
  <c r="F46" i="39"/>
  <c r="G46" i="39"/>
  <c r="H46" i="39"/>
  <c r="I46" i="39"/>
  <c r="J46" i="39"/>
  <c r="K46" i="39"/>
  <c r="L46" i="39"/>
  <c r="M46" i="39"/>
  <c r="N46" i="39"/>
  <c r="O46" i="39"/>
  <c r="P46" i="39"/>
  <c r="Q46" i="39"/>
  <c r="E42" i="39"/>
  <c r="F42" i="39"/>
  <c r="G42" i="39"/>
  <c r="H42" i="39"/>
  <c r="I42" i="39"/>
  <c r="J42" i="39"/>
  <c r="K42" i="39"/>
  <c r="L42" i="39"/>
  <c r="M42" i="39"/>
  <c r="N42" i="39"/>
  <c r="O42" i="39"/>
  <c r="P42" i="39"/>
  <c r="E21" i="39"/>
  <c r="F21" i="39"/>
  <c r="G21" i="39"/>
  <c r="H21" i="39"/>
  <c r="I21" i="39"/>
  <c r="J21" i="39"/>
  <c r="K21" i="39"/>
  <c r="L21" i="39"/>
  <c r="M21" i="39"/>
  <c r="N21" i="39"/>
  <c r="O21" i="39"/>
  <c r="P21" i="39"/>
  <c r="Q21" i="39"/>
  <c r="D50" i="39"/>
  <c r="D48" i="39"/>
  <c r="D45" i="39"/>
  <c r="D44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A24" i="39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D23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8" i="39"/>
  <c r="D7" i="39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D6" i="39"/>
  <c r="F60" i="37"/>
  <c r="E60" i="37"/>
  <c r="G60" i="37"/>
  <c r="H60" i="37"/>
  <c r="I60" i="37"/>
  <c r="J60" i="37"/>
  <c r="K60" i="37"/>
  <c r="L60" i="37"/>
  <c r="M60" i="37"/>
  <c r="N60" i="37"/>
  <c r="O60" i="37"/>
  <c r="P60" i="37"/>
  <c r="D44" i="37"/>
  <c r="D43" i="37"/>
  <c r="D49" i="37"/>
  <c r="D47" i="37"/>
  <c r="D24" i="37"/>
  <c r="D25" i="37"/>
  <c r="D26" i="37"/>
  <c r="D27" i="37"/>
  <c r="D28" i="37"/>
  <c r="D29" i="37"/>
  <c r="D30" i="37"/>
  <c r="D31" i="37"/>
  <c r="D32" i="37"/>
  <c r="D33" i="37"/>
  <c r="D34" i="37"/>
  <c r="D35" i="37"/>
  <c r="D36" i="37"/>
  <c r="D37" i="37"/>
  <c r="D38" i="37"/>
  <c r="D39" i="37"/>
  <c r="D40" i="37"/>
  <c r="D23" i="37"/>
  <c r="D7" i="37"/>
  <c r="D8" i="37"/>
  <c r="D9" i="37"/>
  <c r="D10" i="37"/>
  <c r="D11" i="37"/>
  <c r="D12" i="37"/>
  <c r="D13" i="37"/>
  <c r="D14" i="37"/>
  <c r="D15" i="37"/>
  <c r="D16" i="37"/>
  <c r="D17" i="37"/>
  <c r="D18" i="37"/>
  <c r="D19" i="37"/>
  <c r="D20" i="37"/>
  <c r="D6" i="37"/>
  <c r="A24" i="37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A39" i="37" s="1"/>
  <c r="A40" i="37" s="1"/>
  <c r="A7" i="37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L48" i="36"/>
  <c r="L14" i="36" s="1"/>
  <c r="C43" i="36"/>
  <c r="C36" i="36"/>
  <c r="C27" i="36"/>
  <c r="C28" i="36" s="1"/>
  <c r="C19" i="36"/>
  <c r="B16" i="36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N14" i="36"/>
  <c r="M14" i="36"/>
  <c r="K14" i="36"/>
  <c r="A12" i="36"/>
  <c r="I27" i="33"/>
  <c r="H27" i="33" s="1"/>
  <c r="H28" i="33"/>
  <c r="H29" i="33"/>
  <c r="I30" i="33"/>
  <c r="H30" i="33" s="1"/>
  <c r="H31" i="33"/>
  <c r="H32" i="33"/>
  <c r="H33" i="33"/>
  <c r="I34" i="33"/>
  <c r="J34" i="33"/>
  <c r="H35" i="33"/>
  <c r="H36" i="33"/>
  <c r="H37" i="33"/>
  <c r="H38" i="33"/>
  <c r="I15" i="33"/>
  <c r="J15" i="33"/>
  <c r="K15" i="33"/>
  <c r="L15" i="33"/>
  <c r="H16" i="33"/>
  <c r="H17" i="33"/>
  <c r="I18" i="33"/>
  <c r="J18" i="33"/>
  <c r="H19" i="33"/>
  <c r="H20" i="33"/>
  <c r="H21" i="33"/>
  <c r="H22" i="33"/>
  <c r="I45" i="33"/>
  <c r="J45" i="33"/>
  <c r="H46" i="33"/>
  <c r="H47" i="33"/>
  <c r="H48" i="33"/>
  <c r="H49" i="33"/>
  <c r="H50" i="33"/>
  <c r="I51" i="33"/>
  <c r="J51" i="33"/>
  <c r="H52" i="33"/>
  <c r="H53" i="33"/>
  <c r="H54" i="33"/>
  <c r="H55" i="33"/>
  <c r="H56" i="33"/>
  <c r="I57" i="33"/>
  <c r="J57" i="33"/>
  <c r="H58" i="33"/>
  <c r="H59" i="33"/>
  <c r="H60" i="33"/>
  <c r="H61" i="33"/>
  <c r="H62" i="33"/>
  <c r="I63" i="33"/>
  <c r="J63" i="33"/>
  <c r="H64" i="33"/>
  <c r="H65" i="33"/>
  <c r="I66" i="33"/>
  <c r="J66" i="33"/>
  <c r="H67" i="33"/>
  <c r="H68" i="33"/>
  <c r="I69" i="33"/>
  <c r="J69" i="33"/>
  <c r="H70" i="33"/>
  <c r="H71" i="33"/>
  <c r="I72" i="33"/>
  <c r="J72" i="33"/>
  <c r="H73" i="33"/>
  <c r="H74" i="33"/>
  <c r="I75" i="33"/>
  <c r="J75" i="33"/>
  <c r="H76" i="33"/>
  <c r="H77" i="33"/>
  <c r="I78" i="33"/>
  <c r="J78" i="33"/>
  <c r="H79" i="33"/>
  <c r="H80" i="33"/>
  <c r="I81" i="33"/>
  <c r="J81" i="33"/>
  <c r="H82" i="33"/>
  <c r="H83" i="33"/>
  <c r="I84" i="33"/>
  <c r="J84" i="33"/>
  <c r="H85" i="33"/>
  <c r="H86" i="33"/>
  <c r="I87" i="33"/>
  <c r="J87" i="33"/>
  <c r="H88" i="33"/>
  <c r="H89" i="33"/>
  <c r="I90" i="33"/>
  <c r="J90" i="33"/>
  <c r="H91" i="33"/>
  <c r="H92" i="33"/>
  <c r="I93" i="33"/>
  <c r="J93" i="33"/>
  <c r="H94" i="33"/>
  <c r="H95" i="33"/>
  <c r="I96" i="33"/>
  <c r="J96" i="33"/>
  <c r="H97" i="33"/>
  <c r="H98" i="33"/>
  <c r="I99" i="33"/>
  <c r="J99" i="33"/>
  <c r="H100" i="33"/>
  <c r="H101" i="33"/>
  <c r="I102" i="33"/>
  <c r="J102" i="33"/>
  <c r="H103" i="33"/>
  <c r="H104" i="33"/>
  <c r="I105" i="33"/>
  <c r="J105" i="33"/>
  <c r="H106" i="33"/>
  <c r="H107" i="33"/>
  <c r="I108" i="33"/>
  <c r="J108" i="33"/>
  <c r="H109" i="33"/>
  <c r="H110" i="33"/>
  <c r="I111" i="33"/>
  <c r="J111" i="33"/>
  <c r="H112" i="33"/>
  <c r="H113" i="33"/>
  <c r="I114" i="33"/>
  <c r="J114" i="33"/>
  <c r="H115" i="33"/>
  <c r="H116" i="33"/>
  <c r="I117" i="33"/>
  <c r="J117" i="33"/>
  <c r="H118" i="33"/>
  <c r="H119" i="33"/>
  <c r="I120" i="33"/>
  <c r="J120" i="33"/>
  <c r="H121" i="33"/>
  <c r="H122" i="33"/>
  <c r="H123" i="33"/>
  <c r="H124" i="33"/>
  <c r="I125" i="33"/>
  <c r="J125" i="33"/>
  <c r="H126" i="33"/>
  <c r="H127" i="33"/>
  <c r="H128" i="33"/>
  <c r="H129" i="33"/>
  <c r="I130" i="33"/>
  <c r="J130" i="33"/>
  <c r="H131" i="33"/>
  <c r="H132" i="33"/>
  <c r="H133" i="33"/>
  <c r="H134" i="33"/>
  <c r="I135" i="33"/>
  <c r="J135" i="33"/>
  <c r="H136" i="33"/>
  <c r="H137" i="33"/>
  <c r="H138" i="33"/>
  <c r="H139" i="33"/>
  <c r="I140" i="33"/>
  <c r="J140" i="33"/>
  <c r="H141" i="33"/>
  <c r="H142" i="33"/>
  <c r="H143" i="33"/>
  <c r="H144" i="33"/>
  <c r="A145" i="33"/>
  <c r="I147" i="33"/>
  <c r="J147" i="33"/>
  <c r="H148" i="33"/>
  <c r="H149" i="33"/>
  <c r="I150" i="33"/>
  <c r="J150" i="33"/>
  <c r="H151" i="33"/>
  <c r="H152" i="33"/>
  <c r="H153" i="33"/>
  <c r="I154" i="33"/>
  <c r="J154" i="33"/>
  <c r="H155" i="33"/>
  <c r="H156" i="33"/>
  <c r="I158" i="33"/>
  <c r="J158" i="33"/>
  <c r="H159" i="33"/>
  <c r="H160" i="33"/>
  <c r="I161" i="33"/>
  <c r="J161" i="33"/>
  <c r="H162" i="33"/>
  <c r="H163" i="33"/>
  <c r="H164" i="33"/>
  <c r="I165" i="33"/>
  <c r="J165" i="33"/>
  <c r="H166" i="33"/>
  <c r="H167" i="33"/>
  <c r="I168" i="33"/>
  <c r="J168" i="33"/>
  <c r="H169" i="33"/>
  <c r="H170" i="33"/>
  <c r="I172" i="33"/>
  <c r="J172" i="33"/>
  <c r="H173" i="33"/>
  <c r="H174" i="33"/>
  <c r="I175" i="33"/>
  <c r="J175" i="33"/>
  <c r="H176" i="33"/>
  <c r="H177" i="33"/>
  <c r="I178" i="33"/>
  <c r="J178" i="33"/>
  <c r="H179" i="33"/>
  <c r="H180" i="33"/>
  <c r="A181" i="33"/>
  <c r="A185" i="33" s="1"/>
  <c r="A189" i="33" s="1"/>
  <c r="A193" i="33" s="1"/>
  <c r="A197" i="33" s="1"/>
  <c r="A198" i="33" s="1"/>
  <c r="A199" i="33" s="1"/>
  <c r="A203" i="33" s="1"/>
  <c r="A207" i="33" s="1"/>
  <c r="A211" i="33" s="1"/>
  <c r="A215" i="33" s="1"/>
  <c r="A219" i="33" s="1"/>
  <c r="A223" i="33" s="1"/>
  <c r="A224" i="33" s="1"/>
  <c r="A225" i="33" s="1"/>
  <c r="A226" i="33" s="1"/>
  <c r="A230" i="33" s="1"/>
  <c r="A234" i="33" s="1"/>
  <c r="A238" i="33" s="1"/>
  <c r="A239" i="33" s="1"/>
  <c r="A240" i="33" s="1"/>
  <c r="A243" i="33" s="1"/>
  <c r="A246" i="33" s="1"/>
  <c r="A249" i="33" s="1"/>
  <c r="A253" i="33" s="1"/>
  <c r="A256" i="33" s="1"/>
  <c r="A259" i="33" s="1"/>
  <c r="A263" i="33" s="1"/>
  <c r="A267" i="33" s="1"/>
  <c r="A271" i="33" s="1"/>
  <c r="A274" i="33" s="1"/>
  <c r="A280" i="33" s="1"/>
  <c r="A284" i="33" s="1"/>
  <c r="A288" i="33" s="1"/>
  <c r="A292" i="33" s="1"/>
  <c r="A297" i="33" s="1"/>
  <c r="A301" i="33" s="1"/>
  <c r="A306" i="33" s="1"/>
  <c r="A309" i="33" s="1"/>
  <c r="A315" i="33" s="1"/>
  <c r="A318" i="33" s="1"/>
  <c r="A321" i="33" s="1"/>
  <c r="A324" i="33" s="1"/>
  <c r="A327" i="33" s="1"/>
  <c r="A330" i="33" s="1"/>
  <c r="A333" i="33" s="1"/>
  <c r="A337" i="33" s="1"/>
  <c r="A341" i="33" s="1"/>
  <c r="A345" i="33" s="1"/>
  <c r="A349" i="33" s="1"/>
  <c r="A352" i="33" s="1"/>
  <c r="A357" i="33" s="1"/>
  <c r="A361" i="33" s="1"/>
  <c r="A364" i="33" s="1"/>
  <c r="A368" i="33" s="1"/>
  <c r="A372" i="33" s="1"/>
  <c r="A375" i="33" s="1"/>
  <c r="A378" i="33" s="1"/>
  <c r="A381" i="33" s="1"/>
  <c r="A384" i="33" s="1"/>
  <c r="A385" i="33" s="1"/>
  <c r="A388" i="33" s="1"/>
  <c r="A393" i="33" s="1"/>
  <c r="A396" i="33" s="1"/>
  <c r="A401" i="33" s="1"/>
  <c r="A404" i="33" s="1"/>
  <c r="A408" i="33" s="1"/>
  <c r="A412" i="33" s="1"/>
  <c r="A415" i="33" s="1"/>
  <c r="A419" i="33" s="1"/>
  <c r="A423" i="33" s="1"/>
  <c r="A427" i="33" s="1"/>
  <c r="A431" i="33" s="1"/>
  <c r="A434" i="33" s="1"/>
  <c r="A437" i="33" s="1"/>
  <c r="A442" i="33" s="1"/>
  <c r="A445" i="33" s="1"/>
  <c r="A451" i="33" s="1"/>
  <c r="A457" i="33" s="1"/>
  <c r="A463" i="33" s="1"/>
  <c r="A469" i="33" s="1"/>
  <c r="A475" i="33" s="1"/>
  <c r="A481" i="33" s="1"/>
  <c r="A487" i="33" s="1"/>
  <c r="A493" i="33" s="1"/>
  <c r="A499" i="33" s="1"/>
  <c r="A505" i="33" s="1"/>
  <c r="A510" i="33" s="1"/>
  <c r="A515" i="33" s="1"/>
  <c r="A520" i="33" s="1"/>
  <c r="A525" i="33" s="1"/>
  <c r="A530" i="33" s="1"/>
  <c r="A535" i="33" s="1"/>
  <c r="A540" i="33" s="1"/>
  <c r="A544" i="33" s="1"/>
  <c r="A549" i="33" s="1"/>
  <c r="A555" i="33" s="1"/>
  <c r="I181" i="33"/>
  <c r="J181" i="33"/>
  <c r="H182" i="33"/>
  <c r="H183" i="33"/>
  <c r="H184" i="33"/>
  <c r="I185" i="33"/>
  <c r="J185" i="33"/>
  <c r="H186" i="33"/>
  <c r="H187" i="33"/>
  <c r="H188" i="33"/>
  <c r="I189" i="33"/>
  <c r="J189" i="33"/>
  <c r="H190" i="33"/>
  <c r="H191" i="33"/>
  <c r="H192" i="33"/>
  <c r="I193" i="33"/>
  <c r="J193" i="33"/>
  <c r="H194" i="33"/>
  <c r="H195" i="33"/>
  <c r="H196" i="33"/>
  <c r="H197" i="33"/>
  <c r="H198" i="33"/>
  <c r="I199" i="33"/>
  <c r="J199" i="33"/>
  <c r="H200" i="33"/>
  <c r="H201" i="33"/>
  <c r="H202" i="33"/>
  <c r="I203" i="33"/>
  <c r="J203" i="33"/>
  <c r="K203" i="33"/>
  <c r="H204" i="33"/>
  <c r="H205" i="33"/>
  <c r="H206" i="33"/>
  <c r="I207" i="33"/>
  <c r="J207" i="33"/>
  <c r="K207" i="33"/>
  <c r="H208" i="33"/>
  <c r="H209" i="33"/>
  <c r="H210" i="33"/>
  <c r="I211" i="33"/>
  <c r="J211" i="33"/>
  <c r="H212" i="33"/>
  <c r="H213" i="33"/>
  <c r="H214" i="33"/>
  <c r="I215" i="33"/>
  <c r="J215" i="33"/>
  <c r="H216" i="33"/>
  <c r="H217" i="33"/>
  <c r="H218" i="33"/>
  <c r="I219" i="33"/>
  <c r="J219" i="33"/>
  <c r="H220" i="33"/>
  <c r="H221" i="33"/>
  <c r="H222" i="33"/>
  <c r="H223" i="33"/>
  <c r="H224" i="33"/>
  <c r="H225" i="33"/>
  <c r="I226" i="33"/>
  <c r="J226" i="33"/>
  <c r="K226" i="33"/>
  <c r="H227" i="33"/>
  <c r="H228" i="33"/>
  <c r="H229" i="33"/>
  <c r="I230" i="33"/>
  <c r="K230" i="33"/>
  <c r="J231" i="33"/>
  <c r="J230" i="33" s="1"/>
  <c r="H232" i="33"/>
  <c r="H233" i="33"/>
  <c r="I234" i="33"/>
  <c r="J234" i="33"/>
  <c r="K234" i="33"/>
  <c r="H235" i="33"/>
  <c r="H236" i="33"/>
  <c r="H237" i="33"/>
  <c r="H238" i="33"/>
  <c r="H239" i="33"/>
  <c r="I240" i="33"/>
  <c r="J240" i="33"/>
  <c r="H241" i="33"/>
  <c r="H242" i="33"/>
  <c r="I243" i="33"/>
  <c r="J243" i="33"/>
  <c r="H244" i="33"/>
  <c r="H245" i="33"/>
  <c r="I246" i="33"/>
  <c r="J246" i="33"/>
  <c r="K246" i="33"/>
  <c r="L246" i="33"/>
  <c r="H247" i="33"/>
  <c r="H248" i="33"/>
  <c r="I249" i="33"/>
  <c r="J249" i="33"/>
  <c r="K249" i="33"/>
  <c r="L249" i="33"/>
  <c r="H250" i="33"/>
  <c r="H251" i="33"/>
  <c r="H252" i="33"/>
  <c r="I253" i="33"/>
  <c r="J253" i="33"/>
  <c r="H254" i="33"/>
  <c r="H255" i="33"/>
  <c r="I256" i="33"/>
  <c r="J256" i="33"/>
  <c r="K256" i="33"/>
  <c r="L256" i="33"/>
  <c r="H257" i="33"/>
  <c r="H258" i="33"/>
  <c r="I259" i="33"/>
  <c r="J259" i="33"/>
  <c r="L259" i="33"/>
  <c r="H260" i="33"/>
  <c r="H261" i="33"/>
  <c r="H262" i="33"/>
  <c r="I263" i="33"/>
  <c r="J263" i="33"/>
  <c r="H264" i="33"/>
  <c r="H265" i="33"/>
  <c r="H266" i="33"/>
  <c r="I267" i="33"/>
  <c r="J267" i="33"/>
  <c r="H268" i="33"/>
  <c r="H269" i="33"/>
  <c r="H270" i="33"/>
  <c r="I271" i="33"/>
  <c r="J271" i="33"/>
  <c r="K271" i="33"/>
  <c r="L271" i="33"/>
  <c r="H272" i="33"/>
  <c r="H273" i="33"/>
  <c r="I274" i="33"/>
  <c r="J274" i="33"/>
  <c r="K274" i="33"/>
  <c r="L274" i="33"/>
  <c r="H275" i="33"/>
  <c r="H276" i="33"/>
  <c r="H277" i="33"/>
  <c r="H278" i="33"/>
  <c r="H279" i="33"/>
  <c r="I280" i="33"/>
  <c r="J280" i="33"/>
  <c r="K280" i="33"/>
  <c r="L280" i="33"/>
  <c r="H281" i="33"/>
  <c r="H282" i="33"/>
  <c r="H283" i="33"/>
  <c r="I284" i="33"/>
  <c r="J284" i="33"/>
  <c r="H285" i="33"/>
  <c r="H286" i="33"/>
  <c r="H287" i="33"/>
  <c r="I288" i="33"/>
  <c r="J288" i="33"/>
  <c r="H289" i="33"/>
  <c r="H290" i="33"/>
  <c r="H291" i="33"/>
  <c r="I292" i="33"/>
  <c r="J292" i="33"/>
  <c r="H293" i="33"/>
  <c r="H294" i="33"/>
  <c r="H295" i="33"/>
  <c r="H296" i="33"/>
  <c r="I297" i="33"/>
  <c r="J297" i="33"/>
  <c r="H298" i="33"/>
  <c r="H299" i="33"/>
  <c r="H300" i="33"/>
  <c r="I301" i="33"/>
  <c r="J301" i="33"/>
  <c r="H302" i="33"/>
  <c r="H303" i="33"/>
  <c r="H304" i="33"/>
  <c r="H305" i="33"/>
  <c r="I306" i="33"/>
  <c r="J306" i="33"/>
  <c r="H307" i="33"/>
  <c r="H308" i="33"/>
  <c r="I309" i="33"/>
  <c r="J309" i="33"/>
  <c r="H310" i="33"/>
  <c r="H311" i="33"/>
  <c r="H312" i="33"/>
  <c r="H313" i="33"/>
  <c r="H314" i="33"/>
  <c r="I315" i="33"/>
  <c r="J315" i="33"/>
  <c r="H316" i="33"/>
  <c r="H317" i="33"/>
  <c r="I318" i="33"/>
  <c r="J318" i="33"/>
  <c r="H319" i="33"/>
  <c r="H320" i="33"/>
  <c r="I321" i="33"/>
  <c r="J321" i="33"/>
  <c r="H322" i="33"/>
  <c r="H323" i="33"/>
  <c r="I324" i="33"/>
  <c r="J324" i="33"/>
  <c r="H325" i="33"/>
  <c r="H326" i="33"/>
  <c r="I327" i="33"/>
  <c r="J327" i="33"/>
  <c r="H328" i="33"/>
  <c r="H329" i="33"/>
  <c r="I330" i="33"/>
  <c r="J330" i="33"/>
  <c r="H331" i="33"/>
  <c r="H332" i="33"/>
  <c r="I333" i="33"/>
  <c r="J333" i="33"/>
  <c r="H334" i="33"/>
  <c r="H335" i="33"/>
  <c r="H336" i="33"/>
  <c r="I337" i="33"/>
  <c r="J337" i="33"/>
  <c r="H338" i="33"/>
  <c r="H339" i="33"/>
  <c r="H340" i="33"/>
  <c r="I341" i="33"/>
  <c r="J341" i="33"/>
  <c r="H342" i="33"/>
  <c r="H343" i="33"/>
  <c r="H344" i="33"/>
  <c r="I345" i="33"/>
  <c r="J345" i="33"/>
  <c r="H346" i="33"/>
  <c r="H347" i="33"/>
  <c r="H348" i="33"/>
  <c r="I349" i="33"/>
  <c r="J349" i="33"/>
  <c r="H350" i="33"/>
  <c r="H351" i="33"/>
  <c r="I352" i="33"/>
  <c r="J352" i="33"/>
  <c r="H353" i="33"/>
  <c r="H354" i="33"/>
  <c r="H355" i="33"/>
  <c r="H356" i="33"/>
  <c r="I357" i="33"/>
  <c r="J357" i="33"/>
  <c r="H358" i="33"/>
  <c r="H359" i="33"/>
  <c r="H360" i="33"/>
  <c r="I361" i="33"/>
  <c r="J361" i="33"/>
  <c r="H362" i="33"/>
  <c r="H363" i="33"/>
  <c r="I364" i="33"/>
  <c r="J364" i="33"/>
  <c r="H365" i="33"/>
  <c r="H366" i="33"/>
  <c r="H367" i="33"/>
  <c r="I368" i="33"/>
  <c r="J368" i="33"/>
  <c r="H369" i="33"/>
  <c r="H370" i="33"/>
  <c r="H371" i="33"/>
  <c r="I372" i="33"/>
  <c r="J372" i="33"/>
  <c r="H373" i="33"/>
  <c r="H374" i="33"/>
  <c r="I375" i="33"/>
  <c r="J375" i="33"/>
  <c r="H376" i="33"/>
  <c r="H377" i="33"/>
  <c r="I378" i="33"/>
  <c r="J378" i="33"/>
  <c r="H379" i="33"/>
  <c r="H380" i="33"/>
  <c r="I381" i="33"/>
  <c r="J381" i="33"/>
  <c r="H382" i="33"/>
  <c r="H383" i="33"/>
  <c r="H384" i="33"/>
  <c r="I385" i="33"/>
  <c r="J385" i="33"/>
  <c r="H386" i="33"/>
  <c r="H387" i="33"/>
  <c r="I388" i="33"/>
  <c r="J388" i="33"/>
  <c r="H389" i="33"/>
  <c r="H390" i="33"/>
  <c r="H391" i="33"/>
  <c r="H392" i="33"/>
  <c r="I393" i="33"/>
  <c r="L393" i="33"/>
  <c r="H394" i="33"/>
  <c r="H395" i="33"/>
  <c r="I396" i="33"/>
  <c r="H396" i="33" s="1"/>
  <c r="L396" i="33"/>
  <c r="H398" i="33"/>
  <c r="H399" i="33"/>
  <c r="H400" i="33"/>
  <c r="I401" i="33"/>
  <c r="J401" i="33"/>
  <c r="H402" i="33"/>
  <c r="H403" i="33"/>
  <c r="I404" i="33"/>
  <c r="J404" i="33"/>
  <c r="H405" i="33"/>
  <c r="H406" i="33"/>
  <c r="H407" i="33"/>
  <c r="I408" i="33"/>
  <c r="J408" i="33"/>
  <c r="H409" i="33"/>
  <c r="H410" i="33"/>
  <c r="H411" i="33"/>
  <c r="I412" i="33"/>
  <c r="J412" i="33"/>
  <c r="H413" i="33"/>
  <c r="H414" i="33"/>
  <c r="I415" i="33"/>
  <c r="J415" i="33"/>
  <c r="H416" i="33"/>
  <c r="H417" i="33"/>
  <c r="H418" i="33"/>
  <c r="I419" i="33"/>
  <c r="J419" i="33"/>
  <c r="H420" i="33"/>
  <c r="H421" i="33"/>
  <c r="H422" i="33"/>
  <c r="I423" i="33"/>
  <c r="J423" i="33"/>
  <c r="H424" i="33"/>
  <c r="H425" i="33"/>
  <c r="H426" i="33"/>
  <c r="I427" i="33"/>
  <c r="J427" i="33"/>
  <c r="H428" i="33"/>
  <c r="H429" i="33"/>
  <c r="H430" i="33"/>
  <c r="I431" i="33"/>
  <c r="J431" i="33"/>
  <c r="H432" i="33"/>
  <c r="H433" i="33"/>
  <c r="I434" i="33"/>
  <c r="J434" i="33"/>
  <c r="H435" i="33"/>
  <c r="H436" i="33"/>
  <c r="I437" i="33"/>
  <c r="J437" i="33"/>
  <c r="H438" i="33"/>
  <c r="H439" i="33"/>
  <c r="H440" i="33"/>
  <c r="H441" i="33"/>
  <c r="I442" i="33"/>
  <c r="H442" i="33" s="1"/>
  <c r="H443" i="33"/>
  <c r="H444" i="33"/>
  <c r="I445" i="33"/>
  <c r="H445" i="33" s="1"/>
  <c r="H446" i="33"/>
  <c r="H447" i="33"/>
  <c r="H448" i="33"/>
  <c r="H449" i="33"/>
  <c r="H450" i="33"/>
  <c r="I451" i="33"/>
  <c r="J451" i="33"/>
  <c r="H452" i="33"/>
  <c r="H453" i="33"/>
  <c r="H454" i="33"/>
  <c r="H455" i="33"/>
  <c r="H456" i="33"/>
  <c r="I457" i="33"/>
  <c r="J457" i="33"/>
  <c r="H458" i="33"/>
  <c r="H459" i="33"/>
  <c r="H460" i="33"/>
  <c r="H461" i="33"/>
  <c r="H462" i="33"/>
  <c r="I463" i="33"/>
  <c r="J463" i="33"/>
  <c r="H464" i="33"/>
  <c r="H465" i="33"/>
  <c r="H466" i="33"/>
  <c r="H467" i="33"/>
  <c r="H468" i="33"/>
  <c r="I469" i="33"/>
  <c r="H469" i="33" s="1"/>
  <c r="H470" i="33"/>
  <c r="H471" i="33"/>
  <c r="H472" i="33"/>
  <c r="H473" i="33"/>
  <c r="H474" i="33"/>
  <c r="I475" i="33"/>
  <c r="H475" i="33" s="1"/>
  <c r="H476" i="33"/>
  <c r="H477" i="33"/>
  <c r="H478" i="33"/>
  <c r="H479" i="33"/>
  <c r="H480" i="33"/>
  <c r="I481" i="33"/>
  <c r="J481" i="33"/>
  <c r="H482" i="33"/>
  <c r="H483" i="33"/>
  <c r="H484" i="33"/>
  <c r="H485" i="33"/>
  <c r="H486" i="33"/>
  <c r="I487" i="33"/>
  <c r="J487" i="33"/>
  <c r="H488" i="33"/>
  <c r="H489" i="33"/>
  <c r="H490" i="33"/>
  <c r="H491" i="33"/>
  <c r="H492" i="33"/>
  <c r="I493" i="33"/>
  <c r="J493" i="33"/>
  <c r="H494" i="33"/>
  <c r="H495" i="33"/>
  <c r="H496" i="33"/>
  <c r="H497" i="33"/>
  <c r="H498" i="33"/>
  <c r="I499" i="33"/>
  <c r="J499" i="33"/>
  <c r="H500" i="33"/>
  <c r="H501" i="33"/>
  <c r="H502" i="33"/>
  <c r="H503" i="33"/>
  <c r="H504" i="33"/>
  <c r="I505" i="33"/>
  <c r="J505" i="33"/>
  <c r="H506" i="33"/>
  <c r="H507" i="33"/>
  <c r="H508" i="33"/>
  <c r="H509" i="33"/>
  <c r="I510" i="33"/>
  <c r="J510" i="33"/>
  <c r="H511" i="33"/>
  <c r="H512" i="33"/>
  <c r="H513" i="33"/>
  <c r="H514" i="33"/>
  <c r="I515" i="33"/>
  <c r="J515" i="33"/>
  <c r="H516" i="33"/>
  <c r="H517" i="33"/>
  <c r="H518" i="33"/>
  <c r="H519" i="33"/>
  <c r="I520" i="33"/>
  <c r="J520" i="33"/>
  <c r="H521" i="33"/>
  <c r="H522" i="33"/>
  <c r="H523" i="33"/>
  <c r="H524" i="33"/>
  <c r="I525" i="33"/>
  <c r="J525" i="33"/>
  <c r="H526" i="33"/>
  <c r="H527" i="33"/>
  <c r="H528" i="33"/>
  <c r="H529" i="33"/>
  <c r="I530" i="33"/>
  <c r="J530" i="33"/>
  <c r="H531" i="33"/>
  <c r="H532" i="33"/>
  <c r="H533" i="33"/>
  <c r="H534" i="33"/>
  <c r="I535" i="33"/>
  <c r="J535" i="33"/>
  <c r="H536" i="33"/>
  <c r="H537" i="33"/>
  <c r="H538" i="33"/>
  <c r="H539" i="33"/>
  <c r="I540" i="33"/>
  <c r="J540" i="33"/>
  <c r="H541" i="33"/>
  <c r="H542" i="33"/>
  <c r="H543" i="33"/>
  <c r="I544" i="33"/>
  <c r="J544" i="33"/>
  <c r="H545" i="33"/>
  <c r="H546" i="33"/>
  <c r="H547" i="33"/>
  <c r="H548" i="33"/>
  <c r="I549" i="33"/>
  <c r="J549" i="33"/>
  <c r="H550" i="33"/>
  <c r="H551" i="33"/>
  <c r="H552" i="33"/>
  <c r="H553" i="33"/>
  <c r="H554" i="33"/>
  <c r="I555" i="33"/>
  <c r="J555" i="33"/>
  <c r="H556" i="33"/>
  <c r="H557" i="33"/>
  <c r="H558" i="33"/>
  <c r="A7" i="33"/>
  <c r="A8" i="33" s="1"/>
  <c r="A9" i="33" s="1"/>
  <c r="A10" i="33" s="1"/>
  <c r="H7" i="33"/>
  <c r="H8" i="33"/>
  <c r="H9" i="33"/>
  <c r="H10" i="33"/>
  <c r="H12" i="33"/>
  <c r="H13" i="33"/>
  <c r="H14" i="33"/>
  <c r="H24" i="33"/>
  <c r="H25" i="33"/>
  <c r="H26" i="33"/>
  <c r="H40" i="33"/>
  <c r="H41" i="33"/>
  <c r="H42" i="33"/>
  <c r="H43" i="33"/>
  <c r="H44" i="33"/>
  <c r="J39" i="33"/>
  <c r="I39" i="33"/>
  <c r="J23" i="33"/>
  <c r="I23" i="33"/>
  <c r="J11" i="33"/>
  <c r="I11" i="33"/>
  <c r="A11" i="33"/>
  <c r="A12" i="33" s="1"/>
  <c r="A13" i="33" s="1"/>
  <c r="A14" i="33" s="1"/>
  <c r="H6" i="33"/>
  <c r="I435" i="32"/>
  <c r="H435" i="32" s="1"/>
  <c r="I427" i="32"/>
  <c r="J423" i="32"/>
  <c r="I423" i="32"/>
  <c r="H424" i="32"/>
  <c r="H425" i="32"/>
  <c r="H422" i="32"/>
  <c r="J419" i="32"/>
  <c r="I419" i="32"/>
  <c r="H420" i="32"/>
  <c r="H421" i="32"/>
  <c r="J416" i="32"/>
  <c r="I416" i="32"/>
  <c r="H417" i="32"/>
  <c r="H418" i="32"/>
  <c r="J413" i="32"/>
  <c r="I413" i="32"/>
  <c r="H414" i="32"/>
  <c r="H415" i="32"/>
  <c r="J410" i="32"/>
  <c r="I410" i="32"/>
  <c r="H411" i="32"/>
  <c r="H412" i="32"/>
  <c r="J406" i="32"/>
  <c r="I406" i="32"/>
  <c r="H407" i="32"/>
  <c r="H408" i="32"/>
  <c r="H409" i="32"/>
  <c r="J402" i="32"/>
  <c r="I402" i="32"/>
  <c r="H403" i="32"/>
  <c r="H404" i="32"/>
  <c r="H405" i="32"/>
  <c r="J399" i="32"/>
  <c r="I399" i="32"/>
  <c r="H401" i="32"/>
  <c r="H400" i="32"/>
  <c r="J395" i="32"/>
  <c r="I395" i="32"/>
  <c r="H396" i="32"/>
  <c r="H397" i="32"/>
  <c r="H398" i="32"/>
  <c r="H394" i="32"/>
  <c r="J390" i="32"/>
  <c r="I390" i="32"/>
  <c r="H391" i="32"/>
  <c r="H392" i="32"/>
  <c r="H393" i="32"/>
  <c r="J387" i="32"/>
  <c r="I387" i="32"/>
  <c r="H388" i="32"/>
  <c r="H389" i="32"/>
  <c r="J382" i="32"/>
  <c r="I382" i="32"/>
  <c r="H383" i="32"/>
  <c r="H384" i="32"/>
  <c r="H385" i="32"/>
  <c r="H386" i="32"/>
  <c r="J378" i="32"/>
  <c r="I378" i="32"/>
  <c r="H379" i="32"/>
  <c r="H380" i="32"/>
  <c r="H381" i="32"/>
  <c r="J374" i="32"/>
  <c r="I374" i="32"/>
  <c r="H375" i="32"/>
  <c r="H376" i="32"/>
  <c r="H377" i="32"/>
  <c r="J370" i="32"/>
  <c r="I370" i="32"/>
  <c r="H371" i="32"/>
  <c r="H372" i="32"/>
  <c r="H373" i="32"/>
  <c r="J366" i="32"/>
  <c r="I366" i="32"/>
  <c r="H367" i="32"/>
  <c r="H368" i="32"/>
  <c r="H369" i="32"/>
  <c r="J361" i="32"/>
  <c r="I361" i="32"/>
  <c r="H362" i="32"/>
  <c r="H363" i="32"/>
  <c r="H364" i="32"/>
  <c r="H365" i="32"/>
  <c r="J356" i="32"/>
  <c r="I356" i="32"/>
  <c r="H357" i="32"/>
  <c r="H358" i="32"/>
  <c r="H359" i="32"/>
  <c r="H360" i="32"/>
  <c r="J353" i="32"/>
  <c r="I353" i="32"/>
  <c r="H354" i="32"/>
  <c r="H355" i="32"/>
  <c r="J350" i="32"/>
  <c r="I350" i="32"/>
  <c r="H351" i="32"/>
  <c r="H352" i="32"/>
  <c r="J347" i="32"/>
  <c r="I347" i="32"/>
  <c r="H348" i="32"/>
  <c r="H349" i="32"/>
  <c r="J344" i="32"/>
  <c r="I344" i="32"/>
  <c r="H345" i="32"/>
  <c r="H346" i="32"/>
  <c r="J341" i="32"/>
  <c r="I341" i="32"/>
  <c r="H342" i="32"/>
  <c r="H343" i="32"/>
  <c r="J338" i="32"/>
  <c r="I338" i="32"/>
  <c r="H339" i="32"/>
  <c r="H340" i="32"/>
  <c r="J335" i="32"/>
  <c r="I335" i="32"/>
  <c r="H336" i="32"/>
  <c r="H337" i="32"/>
  <c r="J329" i="32"/>
  <c r="I329" i="32"/>
  <c r="H330" i="32"/>
  <c r="H331" i="32"/>
  <c r="H332" i="32"/>
  <c r="H333" i="32"/>
  <c r="H334" i="32"/>
  <c r="J326" i="32"/>
  <c r="I326" i="32"/>
  <c r="H327" i="32"/>
  <c r="H328" i="32"/>
  <c r="J321" i="32"/>
  <c r="I321" i="32"/>
  <c r="H322" i="32"/>
  <c r="H323" i="32"/>
  <c r="H324" i="32"/>
  <c r="H325" i="32"/>
  <c r="J317" i="32"/>
  <c r="I317" i="32"/>
  <c r="H318" i="32"/>
  <c r="H319" i="32"/>
  <c r="H320" i="32"/>
  <c r="J312" i="32"/>
  <c r="I312" i="32"/>
  <c r="H313" i="32"/>
  <c r="H314" i="32"/>
  <c r="H315" i="32"/>
  <c r="H316" i="32"/>
  <c r="J307" i="32"/>
  <c r="I307" i="32"/>
  <c r="H311" i="32"/>
  <c r="H310" i="32"/>
  <c r="H309" i="32"/>
  <c r="H308" i="32"/>
  <c r="H306" i="32"/>
  <c r="H305" i="32"/>
  <c r="H304" i="32"/>
  <c r="J303" i="32"/>
  <c r="I303" i="32"/>
  <c r="I299" i="32"/>
  <c r="J299" i="32"/>
  <c r="H300" i="32"/>
  <c r="H301" i="32"/>
  <c r="H302" i="32"/>
  <c r="J295" i="32"/>
  <c r="K295" i="32"/>
  <c r="L295" i="32"/>
  <c r="I295" i="32"/>
  <c r="H296" i="32"/>
  <c r="H297" i="32"/>
  <c r="H298" i="32"/>
  <c r="J289" i="32"/>
  <c r="K289" i="32"/>
  <c r="L289" i="32"/>
  <c r="I289" i="32"/>
  <c r="H290" i="32"/>
  <c r="H291" i="32"/>
  <c r="H292" i="32"/>
  <c r="H293" i="32"/>
  <c r="H294" i="32"/>
  <c r="J286" i="32"/>
  <c r="K286" i="32"/>
  <c r="L286" i="32"/>
  <c r="I286" i="32"/>
  <c r="H287" i="32"/>
  <c r="H288" i="32"/>
  <c r="J282" i="32"/>
  <c r="I282" i="32"/>
  <c r="H283" i="32"/>
  <c r="H284" i="32"/>
  <c r="H285" i="32"/>
  <c r="J278" i="32"/>
  <c r="I278" i="32"/>
  <c r="H279" i="32"/>
  <c r="H280" i="32"/>
  <c r="H281" i="32"/>
  <c r="I274" i="32"/>
  <c r="H276" i="32"/>
  <c r="H277" i="32"/>
  <c r="H275" i="32"/>
  <c r="J274" i="32"/>
  <c r="L274" i="32"/>
  <c r="L265" i="32"/>
  <c r="H266" i="32"/>
  <c r="H267" i="32"/>
  <c r="J257" i="32"/>
  <c r="I257" i="32"/>
  <c r="H258" i="32"/>
  <c r="H259" i="32"/>
  <c r="H254" i="32"/>
  <c r="H255" i="32"/>
  <c r="H256" i="32"/>
  <c r="L253" i="32"/>
  <c r="H252" i="32"/>
  <c r="H251" i="32"/>
  <c r="L250" i="32"/>
  <c r="J253" i="32"/>
  <c r="K253" i="32"/>
  <c r="I253" i="32"/>
  <c r="J250" i="32"/>
  <c r="K250" i="32"/>
  <c r="I250" i="32"/>
  <c r="I247" i="32"/>
  <c r="H248" i="32"/>
  <c r="H249" i="32"/>
  <c r="J244" i="32"/>
  <c r="I244" i="32"/>
  <c r="H245" i="32"/>
  <c r="H246" i="32"/>
  <c r="H243" i="32"/>
  <c r="H242" i="32"/>
  <c r="H239" i="32"/>
  <c r="H240" i="32"/>
  <c r="H241" i="32"/>
  <c r="I238" i="32"/>
  <c r="J235" i="32"/>
  <c r="J234" i="32" s="1"/>
  <c r="I234" i="32"/>
  <c r="H236" i="32"/>
  <c r="H237" i="32"/>
  <c r="H232" i="32"/>
  <c r="H233" i="32"/>
  <c r="H231" i="32"/>
  <c r="I230" i="32"/>
  <c r="H229" i="32"/>
  <c r="H228" i="32"/>
  <c r="H227" i="32"/>
  <c r="J222" i="32"/>
  <c r="I222" i="32"/>
  <c r="H223" i="32"/>
  <c r="H224" i="32"/>
  <c r="H225" i="32"/>
  <c r="J218" i="32"/>
  <c r="I218" i="32"/>
  <c r="H219" i="32"/>
  <c r="H220" i="32"/>
  <c r="H221" i="32"/>
  <c r="J214" i="32"/>
  <c r="I214" i="32"/>
  <c r="H215" i="32"/>
  <c r="H216" i="32"/>
  <c r="H217" i="32"/>
  <c r="J210" i="32"/>
  <c r="K210" i="32"/>
  <c r="I210" i="32"/>
  <c r="H211" i="32"/>
  <c r="H212" i="32"/>
  <c r="H213" i="32"/>
  <c r="K206" i="32"/>
  <c r="J206" i="32"/>
  <c r="I206" i="32"/>
  <c r="H207" i="32"/>
  <c r="H208" i="32"/>
  <c r="H209" i="32"/>
  <c r="J202" i="32"/>
  <c r="I202" i="32"/>
  <c r="H203" i="32"/>
  <c r="H204" i="32"/>
  <c r="H205" i="32"/>
  <c r="H201" i="32"/>
  <c r="H200" i="32"/>
  <c r="J196" i="32"/>
  <c r="I196" i="32"/>
  <c r="H197" i="32"/>
  <c r="H198" i="32"/>
  <c r="H199" i="32"/>
  <c r="J192" i="32"/>
  <c r="I192" i="32"/>
  <c r="H193" i="32"/>
  <c r="H194" i="32"/>
  <c r="H195" i="32"/>
  <c r="J188" i="32"/>
  <c r="I188" i="32"/>
  <c r="H189" i="32"/>
  <c r="H190" i="32"/>
  <c r="H191" i="32"/>
  <c r="H185" i="32"/>
  <c r="H186" i="32"/>
  <c r="H187" i="32"/>
  <c r="J184" i="32"/>
  <c r="I184" i="32"/>
  <c r="A184" i="32"/>
  <c r="A188" i="32" s="1"/>
  <c r="A192" i="32" s="1"/>
  <c r="A196" i="32" s="1"/>
  <c r="A200" i="32" s="1"/>
  <c r="A201" i="32" s="1"/>
  <c r="A202" i="32" s="1"/>
  <c r="A206" i="32" s="1"/>
  <c r="A210" i="32" s="1"/>
  <c r="A214" i="32" s="1"/>
  <c r="A218" i="32" s="1"/>
  <c r="A222" i="32" s="1"/>
  <c r="A227" i="32" s="1"/>
  <c r="A228" i="32" s="1"/>
  <c r="A229" i="32" s="1"/>
  <c r="A230" i="32" s="1"/>
  <c r="A234" i="32" s="1"/>
  <c r="A238" i="32" s="1"/>
  <c r="A242" i="32" s="1"/>
  <c r="A243" i="32" s="1"/>
  <c r="A244" i="32" s="1"/>
  <c r="A247" i="32" s="1"/>
  <c r="A250" i="32" s="1"/>
  <c r="A253" i="32" s="1"/>
  <c r="A257" i="32" s="1"/>
  <c r="J180" i="32"/>
  <c r="I180" i="32"/>
  <c r="H182" i="32"/>
  <c r="H181" i="32"/>
  <c r="J177" i="32"/>
  <c r="I177" i="32"/>
  <c r="H178" i="32"/>
  <c r="H179" i="32"/>
  <c r="J174" i="32"/>
  <c r="I174" i="32"/>
  <c r="H175" i="32"/>
  <c r="H176" i="32"/>
  <c r="J170" i="32"/>
  <c r="I170" i="32"/>
  <c r="H171" i="32"/>
  <c r="H172" i="32"/>
  <c r="J167" i="32"/>
  <c r="I167" i="32"/>
  <c r="H168" i="32"/>
  <c r="H169" i="32"/>
  <c r="J163" i="32"/>
  <c r="I163" i="32"/>
  <c r="H164" i="32"/>
  <c r="H165" i="32"/>
  <c r="H166" i="32"/>
  <c r="J160" i="32"/>
  <c r="I160" i="32"/>
  <c r="H161" i="32"/>
  <c r="H162" i="32"/>
  <c r="J156" i="32"/>
  <c r="I156" i="32"/>
  <c r="H157" i="32"/>
  <c r="H158" i="32"/>
  <c r="J152" i="32"/>
  <c r="I152" i="32"/>
  <c r="H154" i="32"/>
  <c r="H155" i="32"/>
  <c r="H153" i="32"/>
  <c r="J149" i="32"/>
  <c r="I149" i="32"/>
  <c r="H151" i="32"/>
  <c r="H150" i="32"/>
  <c r="A147" i="32"/>
  <c r="J141" i="32"/>
  <c r="I141" i="32"/>
  <c r="H142" i="32"/>
  <c r="H143" i="32"/>
  <c r="H144" i="32"/>
  <c r="H145" i="32"/>
  <c r="J136" i="32"/>
  <c r="I136" i="32"/>
  <c r="H137" i="32"/>
  <c r="H138" i="32"/>
  <c r="H139" i="32"/>
  <c r="H140" i="32"/>
  <c r="J131" i="32"/>
  <c r="I131" i="32"/>
  <c r="H133" i="32"/>
  <c r="H134" i="32"/>
  <c r="H135" i="32"/>
  <c r="H132" i="32"/>
  <c r="J126" i="32"/>
  <c r="I126" i="32"/>
  <c r="H127" i="32"/>
  <c r="H128" i="32"/>
  <c r="H129" i="32"/>
  <c r="H130" i="32"/>
  <c r="J121" i="32"/>
  <c r="I121" i="32"/>
  <c r="H122" i="32"/>
  <c r="H123" i="32"/>
  <c r="H124" i="32"/>
  <c r="H125" i="32"/>
  <c r="H120" i="32"/>
  <c r="H119" i="32"/>
  <c r="J118" i="32"/>
  <c r="I118" i="32"/>
  <c r="H116" i="32"/>
  <c r="H117" i="32"/>
  <c r="J115" i="32"/>
  <c r="I115" i="32"/>
  <c r="H113" i="32"/>
  <c r="H114" i="32"/>
  <c r="J112" i="32"/>
  <c r="I112" i="32"/>
  <c r="H110" i="32"/>
  <c r="H111" i="32"/>
  <c r="I109" i="32"/>
  <c r="J109" i="32"/>
  <c r="H107" i="32"/>
  <c r="H108" i="32"/>
  <c r="I106" i="32"/>
  <c r="J106" i="32"/>
  <c r="H104" i="32"/>
  <c r="H105" i="32"/>
  <c r="I103" i="32"/>
  <c r="J103" i="32"/>
  <c r="H101" i="32"/>
  <c r="H102" i="32"/>
  <c r="I100" i="32"/>
  <c r="J100" i="32"/>
  <c r="H98" i="32"/>
  <c r="H99" i="32"/>
  <c r="I97" i="32"/>
  <c r="J97" i="32"/>
  <c r="H95" i="32"/>
  <c r="H96" i="32"/>
  <c r="I94" i="32"/>
  <c r="J94" i="32"/>
  <c r="H92" i="32"/>
  <c r="H93" i="32"/>
  <c r="I91" i="32"/>
  <c r="J91" i="32"/>
  <c r="H89" i="32"/>
  <c r="H90" i="32"/>
  <c r="I88" i="32"/>
  <c r="J88" i="32"/>
  <c r="H87" i="32"/>
  <c r="H86" i="32"/>
  <c r="I85" i="32"/>
  <c r="J85" i="32"/>
  <c r="H83" i="32"/>
  <c r="H84" i="32"/>
  <c r="I82" i="32"/>
  <c r="J82" i="32"/>
  <c r="H80" i="32"/>
  <c r="H81" i="32"/>
  <c r="I79" i="32"/>
  <c r="J79" i="32"/>
  <c r="H77" i="32"/>
  <c r="H78" i="32"/>
  <c r="I76" i="32"/>
  <c r="J76" i="32"/>
  <c r="H74" i="32"/>
  <c r="H75" i="32"/>
  <c r="I73" i="32"/>
  <c r="J73" i="32"/>
  <c r="H71" i="32"/>
  <c r="H72" i="32"/>
  <c r="I70" i="32"/>
  <c r="J70" i="32"/>
  <c r="H68" i="32"/>
  <c r="H69" i="32"/>
  <c r="I67" i="32"/>
  <c r="J67" i="32"/>
  <c r="H65" i="32"/>
  <c r="H66" i="32"/>
  <c r="I64" i="32"/>
  <c r="J64" i="32"/>
  <c r="H59" i="32"/>
  <c r="H60" i="32"/>
  <c r="H61" i="32"/>
  <c r="H62" i="32"/>
  <c r="H63" i="32"/>
  <c r="I58" i="32"/>
  <c r="J58" i="32"/>
  <c r="H53" i="32"/>
  <c r="H54" i="32"/>
  <c r="H55" i="32"/>
  <c r="H56" i="32"/>
  <c r="H57" i="32"/>
  <c r="I52" i="32"/>
  <c r="J52" i="32"/>
  <c r="H47" i="32"/>
  <c r="H48" i="32"/>
  <c r="H49" i="32"/>
  <c r="H50" i="32"/>
  <c r="H51" i="32"/>
  <c r="I46" i="32"/>
  <c r="J46" i="32"/>
  <c r="H41" i="32"/>
  <c r="H42" i="32"/>
  <c r="H43" i="32"/>
  <c r="H44" i="32"/>
  <c r="H45" i="32"/>
  <c r="I40" i="32"/>
  <c r="J40" i="32"/>
  <c r="H36" i="32"/>
  <c r="H37" i="32"/>
  <c r="H38" i="32"/>
  <c r="H39" i="32"/>
  <c r="I35" i="32"/>
  <c r="J35" i="32"/>
  <c r="H32" i="32"/>
  <c r="H33" i="32"/>
  <c r="H34" i="32"/>
  <c r="I31" i="32"/>
  <c r="H31" i="32" s="1"/>
  <c r="H29" i="32"/>
  <c r="H30" i="32"/>
  <c r="I28" i="32"/>
  <c r="H28" i="32" s="1"/>
  <c r="H25" i="32"/>
  <c r="H26" i="32"/>
  <c r="H27" i="32"/>
  <c r="I24" i="32"/>
  <c r="J24" i="32"/>
  <c r="H20" i="32"/>
  <c r="H21" i="32"/>
  <c r="H22" i="32"/>
  <c r="H23" i="32"/>
  <c r="I19" i="32"/>
  <c r="J19" i="32"/>
  <c r="H17" i="32"/>
  <c r="H18" i="32"/>
  <c r="J16" i="32"/>
  <c r="K16" i="32"/>
  <c r="L16" i="32"/>
  <c r="I16" i="32"/>
  <c r="H13" i="32"/>
  <c r="H14" i="32"/>
  <c r="H15" i="32"/>
  <c r="I12" i="32"/>
  <c r="J12" i="32"/>
  <c r="H8" i="32"/>
  <c r="H9" i="32"/>
  <c r="H10" i="32"/>
  <c r="H11" i="32"/>
  <c r="H7" i="32"/>
  <c r="L435" i="32"/>
  <c r="L432" i="32"/>
  <c r="H597" i="32"/>
  <c r="H596" i="32"/>
  <c r="H595" i="32"/>
  <c r="J594" i="32"/>
  <c r="I594" i="32"/>
  <c r="H593" i="32"/>
  <c r="H592" i="32"/>
  <c r="H591" i="32"/>
  <c r="H590" i="32"/>
  <c r="H589" i="32"/>
  <c r="J588" i="32"/>
  <c r="I588" i="32"/>
  <c r="H587" i="32"/>
  <c r="H586" i="32"/>
  <c r="H585" i="32"/>
  <c r="H584" i="32"/>
  <c r="J583" i="32"/>
  <c r="I583" i="32"/>
  <c r="H582" i="32"/>
  <c r="H581" i="32"/>
  <c r="H580" i="32"/>
  <c r="J579" i="32"/>
  <c r="I579" i="32"/>
  <c r="H578" i="32"/>
  <c r="H577" i="32"/>
  <c r="H576" i="32"/>
  <c r="H575" i="32"/>
  <c r="J574" i="32"/>
  <c r="I574" i="32"/>
  <c r="H573" i="32"/>
  <c r="H572" i="32"/>
  <c r="H571" i="32"/>
  <c r="H570" i="32"/>
  <c r="J569" i="32"/>
  <c r="I569" i="32"/>
  <c r="H568" i="32"/>
  <c r="H567" i="32"/>
  <c r="H566" i="32"/>
  <c r="H565" i="32"/>
  <c r="J564" i="32"/>
  <c r="I564" i="32"/>
  <c r="H563" i="32"/>
  <c r="H562" i="32"/>
  <c r="H561" i="32"/>
  <c r="H560" i="32"/>
  <c r="J559" i="32"/>
  <c r="I559" i="32"/>
  <c r="H558" i="32"/>
  <c r="H557" i="32"/>
  <c r="H556" i="32"/>
  <c r="H555" i="32"/>
  <c r="J554" i="32"/>
  <c r="I554" i="32"/>
  <c r="H553" i="32"/>
  <c r="H552" i="32"/>
  <c r="H551" i="32"/>
  <c r="H550" i="32"/>
  <c r="J549" i="32"/>
  <c r="I549" i="32"/>
  <c r="H548" i="32"/>
  <c r="H547" i="32"/>
  <c r="H546" i="32"/>
  <c r="H545" i="32"/>
  <c r="J544" i="32"/>
  <c r="I544" i="32"/>
  <c r="H543" i="32"/>
  <c r="H542" i="32"/>
  <c r="H541" i="32"/>
  <c r="H540" i="32"/>
  <c r="H539" i="32"/>
  <c r="J538" i="32"/>
  <c r="I538" i="32"/>
  <c r="H537" i="32"/>
  <c r="H536" i="32"/>
  <c r="H535" i="32"/>
  <c r="H534" i="32"/>
  <c r="H533" i="32"/>
  <c r="J532" i="32"/>
  <c r="I532" i="32"/>
  <c r="H531" i="32"/>
  <c r="H530" i="32"/>
  <c r="H529" i="32"/>
  <c r="H528" i="32"/>
  <c r="H527" i="32"/>
  <c r="J526" i="32"/>
  <c r="I526" i="32"/>
  <c r="H525" i="32"/>
  <c r="H524" i="32"/>
  <c r="H523" i="32"/>
  <c r="H522" i="32"/>
  <c r="H521" i="32"/>
  <c r="J520" i="32"/>
  <c r="I520" i="32"/>
  <c r="H519" i="32"/>
  <c r="H518" i="32"/>
  <c r="H517" i="32"/>
  <c r="H516" i="32"/>
  <c r="H515" i="32"/>
  <c r="I514" i="32"/>
  <c r="H514" i="32" s="1"/>
  <c r="H513" i="32"/>
  <c r="H512" i="32"/>
  <c r="H511" i="32"/>
  <c r="H510" i="32"/>
  <c r="H509" i="32"/>
  <c r="I508" i="32"/>
  <c r="H508" i="32" s="1"/>
  <c r="H507" i="32"/>
  <c r="H506" i="32"/>
  <c r="H505" i="32"/>
  <c r="H504" i="32"/>
  <c r="H503" i="32"/>
  <c r="J502" i="32"/>
  <c r="I502" i="32"/>
  <c r="H501" i="32"/>
  <c r="H500" i="32"/>
  <c r="H499" i="32"/>
  <c r="H498" i="32"/>
  <c r="H497" i="32"/>
  <c r="J496" i="32"/>
  <c r="I496" i="32"/>
  <c r="H495" i="32"/>
  <c r="H494" i="32"/>
  <c r="H493" i="32"/>
  <c r="H492" i="32"/>
  <c r="H491" i="32"/>
  <c r="J490" i="32"/>
  <c r="I490" i="32"/>
  <c r="H489" i="32"/>
  <c r="H488" i="32"/>
  <c r="H487" i="32"/>
  <c r="H486" i="32"/>
  <c r="H485" i="32"/>
  <c r="I484" i="32"/>
  <c r="H484" i="32" s="1"/>
  <c r="H483" i="32"/>
  <c r="H482" i="32"/>
  <c r="I481" i="32"/>
  <c r="H481" i="32" s="1"/>
  <c r="H480" i="32"/>
  <c r="H479" i="32"/>
  <c r="H478" i="32"/>
  <c r="H477" i="32"/>
  <c r="J476" i="32"/>
  <c r="I476" i="32"/>
  <c r="H475" i="32"/>
  <c r="H474" i="32"/>
  <c r="J473" i="32"/>
  <c r="I473" i="32"/>
  <c r="H472" i="32"/>
  <c r="H471" i="32"/>
  <c r="J470" i="32"/>
  <c r="I470" i="32"/>
  <c r="H469" i="32"/>
  <c r="H468" i="32"/>
  <c r="H467" i="32"/>
  <c r="J466" i="32"/>
  <c r="I466" i="32"/>
  <c r="H465" i="32"/>
  <c r="H464" i="32"/>
  <c r="H463" i="32"/>
  <c r="J462" i="32"/>
  <c r="I462" i="32"/>
  <c r="H461" i="32"/>
  <c r="H460" i="32"/>
  <c r="H459" i="32"/>
  <c r="J458" i="32"/>
  <c r="I458" i="32"/>
  <c r="H457" i="32"/>
  <c r="H456" i="32"/>
  <c r="H455" i="32"/>
  <c r="J454" i="32"/>
  <c r="I454" i="32"/>
  <c r="H453" i="32"/>
  <c r="H452" i="32"/>
  <c r="J451" i="32"/>
  <c r="I451" i="32"/>
  <c r="H450" i="32"/>
  <c r="H449" i="32"/>
  <c r="H448" i="32"/>
  <c r="J447" i="32"/>
  <c r="I447" i="32"/>
  <c r="H446" i="32"/>
  <c r="H445" i="32"/>
  <c r="H444" i="32"/>
  <c r="J443" i="32"/>
  <c r="I443" i="32"/>
  <c r="H442" i="32"/>
  <c r="H441" i="32"/>
  <c r="J440" i="32"/>
  <c r="I440" i="32"/>
  <c r="H439" i="32"/>
  <c r="H438" i="32"/>
  <c r="H437" i="32"/>
  <c r="H434" i="32"/>
  <c r="H433" i="32"/>
  <c r="I432" i="32"/>
  <c r="H431" i="32"/>
  <c r="H430" i="32"/>
  <c r="H429" i="32"/>
  <c r="H428" i="32"/>
  <c r="J427" i="32"/>
  <c r="J265" i="32"/>
  <c r="K265" i="32"/>
  <c r="I265" i="32"/>
  <c r="A12" i="32"/>
  <c r="A13" i="32" s="1"/>
  <c r="A14" i="32" s="1"/>
  <c r="A15" i="32" s="1"/>
  <c r="J247" i="32"/>
  <c r="H247" i="32" s="1"/>
  <c r="J238" i="32"/>
  <c r="K238" i="32"/>
  <c r="K234" i="32"/>
  <c r="J230" i="32"/>
  <c r="H230" i="32" s="1"/>
  <c r="K230" i="32"/>
  <c r="A8" i="32"/>
  <c r="A9" i="32" s="1"/>
  <c r="A10" i="32" s="1"/>
  <c r="A11" i="32" s="1"/>
  <c r="H75" i="33" l="1"/>
  <c r="H490" i="32"/>
  <c r="H583" i="32"/>
  <c r="H115" i="32"/>
  <c r="H214" i="32"/>
  <c r="H487" i="33"/>
  <c r="H284" i="33"/>
  <c r="P89" i="39"/>
  <c r="H40" i="32"/>
  <c r="H177" i="32"/>
  <c r="H99" i="33"/>
  <c r="H100" i="32"/>
  <c r="H141" i="32"/>
  <c r="H202" i="32"/>
  <c r="H303" i="32"/>
  <c r="H374" i="32"/>
  <c r="H434" i="33"/>
  <c r="H364" i="33"/>
  <c r="H345" i="33"/>
  <c r="H301" i="33"/>
  <c r="H288" i="33"/>
  <c r="H267" i="33"/>
  <c r="H199" i="33"/>
  <c r="H189" i="33"/>
  <c r="H161" i="33"/>
  <c r="H158" i="33"/>
  <c r="H154" i="33"/>
  <c r="H140" i="33"/>
  <c r="H120" i="33"/>
  <c r="H117" i="33"/>
  <c r="H114" i="33"/>
  <c r="H111" i="33"/>
  <c r="H108" i="33"/>
  <c r="H105" i="33"/>
  <c r="H102" i="33"/>
  <c r="H96" i="33"/>
  <c r="H93" i="33"/>
  <c r="H90" i="33"/>
  <c r="H87" i="33"/>
  <c r="H84" i="33"/>
  <c r="H81" i="33"/>
  <c r="H78" i="33"/>
  <c r="H72" i="33"/>
  <c r="H69" i="33"/>
  <c r="H66" i="33"/>
  <c r="H63" i="33"/>
  <c r="H150" i="33"/>
  <c r="H357" i="33"/>
  <c r="H341" i="33"/>
  <c r="H263" i="33"/>
  <c r="H226" i="33"/>
  <c r="H219" i="33"/>
  <c r="H458" i="32"/>
  <c r="H538" i="32"/>
  <c r="H126" i="32"/>
  <c r="H136" i="32"/>
  <c r="H184" i="32"/>
  <c r="H188" i="32"/>
  <c r="H222" i="32"/>
  <c r="H370" i="32"/>
  <c r="H399" i="32"/>
  <c r="H404" i="33"/>
  <c r="H292" i="33"/>
  <c r="H18" i="33"/>
  <c r="H253" i="33"/>
  <c r="H45" i="33"/>
  <c r="D46" i="39"/>
  <c r="M89" i="39"/>
  <c r="I89" i="39"/>
  <c r="E89" i="39"/>
  <c r="H278" i="32"/>
  <c r="H299" i="32"/>
  <c r="H321" i="32"/>
  <c r="H326" i="32"/>
  <c r="H366" i="32"/>
  <c r="H395" i="32"/>
  <c r="H423" i="33"/>
  <c r="H306" i="33"/>
  <c r="H240" i="33"/>
  <c r="H234" i="33"/>
  <c r="H185" i="33"/>
  <c r="H147" i="33"/>
  <c r="H51" i="33"/>
  <c r="H282" i="32"/>
  <c r="H312" i="32"/>
  <c r="H356" i="32"/>
  <c r="H387" i="32"/>
  <c r="H402" i="32"/>
  <c r="H39" i="33"/>
  <c r="H463" i="33"/>
  <c r="H352" i="33"/>
  <c r="H324" i="33"/>
  <c r="H321" i="33"/>
  <c r="H318" i="33"/>
  <c r="H315" i="33"/>
  <c r="H427" i="32"/>
  <c r="H46" i="32"/>
  <c r="H121" i="32"/>
  <c r="H131" i="32"/>
  <c r="H163" i="32"/>
  <c r="H167" i="32"/>
  <c r="H192" i="32"/>
  <c r="H24" i="32"/>
  <c r="H160" i="32"/>
  <c r="L89" i="39"/>
  <c r="H89" i="39"/>
  <c r="H170" i="32"/>
  <c r="H462" i="32"/>
  <c r="H454" i="32"/>
  <c r="H64" i="32"/>
  <c r="H82" i="32"/>
  <c r="H97" i="32"/>
  <c r="H451" i="33"/>
  <c r="H215" i="33"/>
  <c r="H181" i="33"/>
  <c r="H135" i="33"/>
  <c r="H125" i="33"/>
  <c r="H549" i="32"/>
  <c r="H280" i="33"/>
  <c r="H274" i="33"/>
  <c r="H259" i="33"/>
  <c r="H230" i="33"/>
  <c r="H207" i="33"/>
  <c r="H88" i="32"/>
  <c r="H94" i="32"/>
  <c r="H238" i="32"/>
  <c r="H58" i="32"/>
  <c r="H210" i="32"/>
  <c r="H234" i="32"/>
  <c r="H274" i="32"/>
  <c r="H295" i="32"/>
  <c r="H307" i="32"/>
  <c r="H350" i="32"/>
  <c r="H378" i="32"/>
  <c r="H23" i="33"/>
  <c r="H540" i="33"/>
  <c r="H530" i="33"/>
  <c r="H510" i="33"/>
  <c r="H427" i="33"/>
  <c r="H85" i="32"/>
  <c r="H91" i="32"/>
  <c r="H451" i="32"/>
  <c r="H440" i="32"/>
  <c r="H382" i="32"/>
  <c r="H499" i="33"/>
  <c r="H457" i="33"/>
  <c r="H515" i="33"/>
  <c r="O89" i="39"/>
  <c r="H390" i="32"/>
  <c r="D60" i="37"/>
  <c r="H532" i="32"/>
  <c r="H579" i="32"/>
  <c r="H493" i="33"/>
  <c r="H437" i="33"/>
  <c r="H431" i="33"/>
  <c r="H415" i="33"/>
  <c r="H412" i="33"/>
  <c r="H408" i="33"/>
  <c r="H130" i="33"/>
  <c r="N89" i="39"/>
  <c r="A15" i="33"/>
  <c r="A16" i="33" s="1"/>
  <c r="A17" i="33" s="1"/>
  <c r="H559" i="32"/>
  <c r="H70" i="32"/>
  <c r="H549" i="33"/>
  <c r="H505" i="33"/>
  <c r="H401" i="33"/>
  <c r="H243" i="33"/>
  <c r="H406" i="32"/>
  <c r="H416" i="32"/>
  <c r="H423" i="32"/>
  <c r="H203" i="33"/>
  <c r="H193" i="33"/>
  <c r="H172" i="33"/>
  <c r="H168" i="33"/>
  <c r="H165" i="33"/>
  <c r="H57" i="33"/>
  <c r="H15" i="33"/>
  <c r="H470" i="32"/>
  <c r="H473" i="32"/>
  <c r="H476" i="32"/>
  <c r="H520" i="32"/>
  <c r="H526" i="32"/>
  <c r="H544" i="32"/>
  <c r="H564" i="32"/>
  <c r="H574" i="32"/>
  <c r="H196" i="32"/>
  <c r="H244" i="32"/>
  <c r="H250" i="32"/>
  <c r="H253" i="32"/>
  <c r="H317" i="32"/>
  <c r="H329" i="32"/>
  <c r="H335" i="32"/>
  <c r="H338" i="32"/>
  <c r="H341" i="32"/>
  <c r="H344" i="32"/>
  <c r="H347" i="32"/>
  <c r="H353" i="32"/>
  <c r="H361" i="32"/>
  <c r="H410" i="32"/>
  <c r="H419" i="32"/>
  <c r="H11" i="33"/>
  <c r="H381" i="33"/>
  <c r="H378" i="33"/>
  <c r="H375" i="33"/>
  <c r="H372" i="33"/>
  <c r="H368" i="33"/>
  <c r="H330" i="33"/>
  <c r="H309" i="33"/>
  <c r="H35" i="32"/>
  <c r="H52" i="32"/>
  <c r="H152" i="32"/>
  <c r="H525" i="33"/>
  <c r="H211" i="33"/>
  <c r="H178" i="33"/>
  <c r="H175" i="33"/>
  <c r="H34" i="33"/>
  <c r="H73" i="32"/>
  <c r="H76" i="32"/>
  <c r="H544" i="33"/>
  <c r="H297" i="33"/>
  <c r="H246" i="33"/>
  <c r="H443" i="32"/>
  <c r="H447" i="32"/>
  <c r="H588" i="32"/>
  <c r="H594" i="32"/>
  <c r="H12" i="32"/>
  <c r="H16" i="32"/>
  <c r="H156" i="32"/>
  <c r="H206" i="32"/>
  <c r="H286" i="32"/>
  <c r="H535" i="33"/>
  <c r="H361" i="33"/>
  <c r="H327" i="33"/>
  <c r="Q89" i="39"/>
  <c r="J89" i="39"/>
  <c r="F89" i="39"/>
  <c r="K89" i="39"/>
  <c r="G89" i="39"/>
  <c r="H106" i="32"/>
  <c r="H109" i="32"/>
  <c r="H112" i="32"/>
  <c r="H118" i="32"/>
  <c r="H174" i="32"/>
  <c r="H180" i="32"/>
  <c r="H257" i="32"/>
  <c r="H502" i="32"/>
  <c r="H481" i="33"/>
  <c r="H337" i="33"/>
  <c r="H249" i="33"/>
  <c r="H496" i="32"/>
  <c r="H554" i="32"/>
  <c r="H19" i="32"/>
  <c r="H67" i="32"/>
  <c r="H149" i="32"/>
  <c r="H218" i="32"/>
  <c r="H413" i="32"/>
  <c r="H520" i="33"/>
  <c r="H349" i="33"/>
  <c r="H333" i="33"/>
  <c r="H271" i="33"/>
  <c r="H256" i="33"/>
  <c r="D21" i="39"/>
  <c r="D42" i="39"/>
  <c r="A260" i="32"/>
  <c r="A261" i="32" s="1"/>
  <c r="A262" i="32" s="1"/>
  <c r="A263" i="32" s="1"/>
  <c r="A264" i="32" s="1"/>
  <c r="A265" i="32"/>
  <c r="H265" i="32"/>
  <c r="H432" i="32"/>
  <c r="H466" i="32"/>
  <c r="H569" i="32"/>
  <c r="A16" i="32"/>
  <c r="H103" i="32"/>
  <c r="H289" i="32"/>
  <c r="H555" i="33"/>
  <c r="H419" i="33"/>
  <c r="H388" i="33"/>
  <c r="H385" i="33"/>
  <c r="H79" i="32"/>
  <c r="H393" i="33"/>
  <c r="A18" i="33" l="1"/>
  <c r="A23" i="33" s="1"/>
  <c r="D89" i="39"/>
  <c r="A274" i="32"/>
  <c r="A278" i="32" s="1"/>
  <c r="A282" i="32" s="1"/>
  <c r="A286" i="32" s="1"/>
  <c r="A289" i="32" s="1"/>
  <c r="A295" i="32" s="1"/>
  <c r="A299" i="32" s="1"/>
  <c r="A303" i="32" s="1"/>
  <c r="A307" i="32" s="1"/>
  <c r="A268" i="32"/>
  <c r="A269" i="32" s="1"/>
  <c r="A270" i="32" s="1"/>
  <c r="A271" i="32" s="1"/>
  <c r="A272" i="32" s="1"/>
  <c r="A19" i="32"/>
  <c r="A17" i="32"/>
  <c r="A18" i="32" s="1"/>
  <c r="A19" i="33" l="1"/>
  <c r="A20" i="33" s="1"/>
  <c r="A21" i="33" s="1"/>
  <c r="A22" i="33" s="1"/>
  <c r="A24" i="32"/>
  <c r="A20" i="32"/>
  <c r="A21" i="32" s="1"/>
  <c r="A22" i="32" s="1"/>
  <c r="A23" i="32" s="1"/>
  <c r="A24" i="33"/>
  <c r="A25" i="33" s="1"/>
  <c r="A26" i="33" s="1"/>
  <c r="A27" i="33"/>
  <c r="A317" i="32"/>
  <c r="A321" i="32" s="1"/>
  <c r="A326" i="32" s="1"/>
  <c r="A329" i="32" s="1"/>
  <c r="A335" i="32" s="1"/>
  <c r="A338" i="32" s="1"/>
  <c r="A341" i="32" s="1"/>
  <c r="A344" i="32" s="1"/>
  <c r="A347" i="32" s="1"/>
  <c r="A350" i="32" s="1"/>
  <c r="A312" i="32"/>
  <c r="A28" i="32" l="1"/>
  <c r="A25" i="32"/>
  <c r="A26" i="32" s="1"/>
  <c r="A27" i="32" s="1"/>
  <c r="A30" i="33"/>
  <c r="A34" i="33" s="1"/>
  <c r="A28" i="33"/>
  <c r="A29" i="33" s="1"/>
  <c r="A353" i="32"/>
  <c r="A356" i="32" s="1"/>
  <c r="A361" i="32" s="1"/>
  <c r="A366" i="32"/>
  <c r="A370" i="32" s="1"/>
  <c r="A374" i="32" s="1"/>
  <c r="A378" i="32" s="1"/>
  <c r="A31" i="32" l="1"/>
  <c r="A35" i="32" s="1"/>
  <c r="A29" i="32"/>
  <c r="A30" i="32" s="1"/>
  <c r="A35" i="33"/>
  <c r="A36" i="33" s="1"/>
  <c r="A37" i="33" s="1"/>
  <c r="A38" i="33" s="1"/>
  <c r="A39" i="33"/>
  <c r="A387" i="32"/>
  <c r="A390" i="32" s="1"/>
  <c r="A395" i="32" s="1"/>
  <c r="A399" i="32" s="1"/>
  <c r="A402" i="32" s="1"/>
  <c r="A406" i="32" s="1"/>
  <c r="A410" i="32" s="1"/>
  <c r="A413" i="32" s="1"/>
  <c r="A416" i="32" s="1"/>
  <c r="A419" i="32" s="1"/>
  <c r="A422" i="32" s="1"/>
  <c r="A423" i="32" s="1"/>
  <c r="A427" i="32" s="1"/>
  <c r="A432" i="32" s="1"/>
  <c r="A435" i="32" s="1"/>
  <c r="A440" i="32" s="1"/>
  <c r="A443" i="32" s="1"/>
  <c r="A447" i="32" s="1"/>
  <c r="A451" i="32" s="1"/>
  <c r="A454" i="32" s="1"/>
  <c r="A458" i="32" s="1"/>
  <c r="A462" i="32" s="1"/>
  <c r="A466" i="32" s="1"/>
  <c r="A470" i="32" s="1"/>
  <c r="A473" i="32" s="1"/>
  <c r="A476" i="32" s="1"/>
  <c r="A481" i="32" s="1"/>
  <c r="A484" i="32" s="1"/>
  <c r="A490" i="32" s="1"/>
  <c r="A496" i="32" s="1"/>
  <c r="A502" i="32" s="1"/>
  <c r="A508" i="32" s="1"/>
  <c r="A514" i="32" s="1"/>
  <c r="A520" i="32" s="1"/>
  <c r="A526" i="32" s="1"/>
  <c r="A532" i="32" s="1"/>
  <c r="A538" i="32" s="1"/>
  <c r="A544" i="32" s="1"/>
  <c r="A549" i="32" s="1"/>
  <c r="A554" i="32" s="1"/>
  <c r="A559" i="32" s="1"/>
  <c r="A564" i="32" s="1"/>
  <c r="A569" i="32" s="1"/>
  <c r="A574" i="32" s="1"/>
  <c r="A579" i="32" s="1"/>
  <c r="A583" i="32" s="1"/>
  <c r="A588" i="32" s="1"/>
  <c r="A594" i="32" s="1"/>
  <c r="A382" i="32"/>
  <c r="A40" i="32" l="1"/>
  <c r="A36" i="32"/>
  <c r="A37" i="32" s="1"/>
  <c r="A38" i="32" s="1"/>
  <c r="A39" i="32" s="1"/>
  <c r="A45" i="33"/>
  <c r="A51" i="33" s="1"/>
  <c r="A57" i="33" s="1"/>
  <c r="A63" i="33" s="1"/>
  <c r="A66" i="33" s="1"/>
  <c r="A69" i="33" s="1"/>
  <c r="A72" i="33" s="1"/>
  <c r="A75" i="33" s="1"/>
  <c r="A78" i="33" s="1"/>
  <c r="A40" i="33"/>
  <c r="A41" i="33" s="1"/>
  <c r="A46" i="32" l="1"/>
  <c r="A52" i="32" s="1"/>
  <c r="A58" i="32" s="1"/>
  <c r="A64" i="32" s="1"/>
  <c r="A67" i="32" s="1"/>
  <c r="A70" i="32" s="1"/>
  <c r="A73" i="32" s="1"/>
  <c r="A76" i="32" s="1"/>
  <c r="A79" i="32" s="1"/>
  <c r="A41" i="32"/>
  <c r="A42" i="32" s="1"/>
</calcChain>
</file>

<file path=xl/sharedStrings.xml><?xml version="1.0" encoding="utf-8"?>
<sst xmlns="http://schemas.openxmlformats.org/spreadsheetml/2006/main" count="2490" uniqueCount="550">
  <si>
    <t>№ п/п</t>
  </si>
  <si>
    <t>Якутский республиканский психоневрологический диспансер на 490 коек и 75 посещений в смену</t>
  </si>
  <si>
    <t>Якутский республиканский наркологический диспансер на 150 коек с поликлиникой на 50 посещений в смену</t>
  </si>
  <si>
    <t>Детский реабилитационный центр восстановительного лечения ГБУ РС(Я) "Детская городская больница" г. Якутск</t>
  </si>
  <si>
    <t>Республиканский детский инфекционный стационар на 150 коек в г.Якутске ГБУ РС(Я) "Детская городская клиническая больница №2"</t>
  </si>
  <si>
    <t>Перинатальный центр на 220 коек</t>
  </si>
  <si>
    <t>Больничный комплекс на 50 коек с поликлиникой на 150 посещений в смену в с. Борогонцы 2 очередь</t>
  </si>
  <si>
    <t>Поликлиника городской больницы №2 на 600 посещений в смену в г. Якутске</t>
  </si>
  <si>
    <t>Поликлиника с амбулаторией на 100 посещений в смену в с. Чурапча Чурапчинского улуса</t>
  </si>
  <si>
    <t>Больница на 75 коек с поликлиникой в п. Нижний Бестях Мегино-Кангаласского улуса</t>
  </si>
  <si>
    <t>Участковая больница на 10 коек в с. Кебергеня МО "Майорский национальный наслег" Абыйского улуса</t>
  </si>
  <si>
    <t>Участковая больница на 10 коек в с. Хатыстыр МО "Беллетский наслег" Алданского улуса</t>
  </si>
  <si>
    <t>Участковая больница на 10 коек в МО "Соморсунский наслег" Амгинского улуса</t>
  </si>
  <si>
    <t>Участковая больница на 5 коек в с. Найба МО "Хара-Улахский наслег" Булунского улуса</t>
  </si>
  <si>
    <t>Участковая больница на 5 коек в с. Таймылыр МО "Тюметинский наслег" Булунского улуса</t>
  </si>
  <si>
    <t>Участковая больница на 10 коек в с. Илбенге МО "Баппагинский наслег" Вилюйского улуса</t>
  </si>
  <si>
    <t>Участковая больница на 10 коек в с. Кептин МО "Малтанинский наслег" Горного улуса</t>
  </si>
  <si>
    <t>Участковая больница на 10 коек в с. Сегян-Кюель МО "Кировский наслег" Кобяйского улуса</t>
  </si>
  <si>
    <t>Участковая больница на 10 коек в с. Себян-Кюель МО "Ламынхинский национальный наслег" Кобяйского улуса</t>
  </si>
  <si>
    <t>Участковая больница на 10 коек в с. Беченча МО "Беченчинский наслег" Ленского улуса</t>
  </si>
  <si>
    <t>Участковая больница на 10 коек в с. Иенгра МО "Иенгринский наслег" Нерюнгринского района</t>
  </si>
  <si>
    <t>Участковая больница на 10 коек в с. Дьаппарай МО "Кыллахский наслег" Олекминского улуса</t>
  </si>
  <si>
    <t>Участковая больница на 10 коек в с. Дельгей МО "Дельгейский наслег" Олекминского улуса</t>
  </si>
  <si>
    <t>Участковая больница на 10 коек в с. Харыялах МО "Кирбейский национальный наслег" Оленекского эвенского национального района</t>
  </si>
  <si>
    <t>Участковая больница на 15 коек в с. Крест-Хальджай МО "Баягантайский наслег" Томпонского района</t>
  </si>
  <si>
    <t>Участковая больница на 10 коек в с. Курбусах МО "Курбусахский наслег" Усть-Алданского улуса</t>
  </si>
  <si>
    <t>Участковая больница на 10 коек в с. Тит-Ары МО "Тит-Аринский наслег" Хангаласского улуса</t>
  </si>
  <si>
    <t>Участковая больница на 10 коек в с. Кустур МО "Нижнебытантайский наслег" Эвено-Бытантайского национального улуса</t>
  </si>
  <si>
    <t>Детская поликлиника на 100 посещений в смену и женская консультация на 75 посещений в смену в г. Ленск Ленского района</t>
  </si>
  <si>
    <t>Больница на 75 койки в п. Витим Ленского района</t>
  </si>
  <si>
    <t>Абалахский республиканский центр восстановительной медицины и реабилитации на 210 коек с грязевым корпусом</t>
  </si>
  <si>
    <t>Наименование социально значимого объекта</t>
  </si>
  <si>
    <t>Исполнители</t>
  </si>
  <si>
    <t>срок реализации</t>
  </si>
  <si>
    <t>Годы</t>
  </si>
  <si>
    <t>Объем финансирования - всего, млн. рублей</t>
  </si>
  <si>
    <t>Федеральный бюджет</t>
  </si>
  <si>
    <t>Бюджет РС(Я)</t>
  </si>
  <si>
    <t>Местные бюджеты</t>
  </si>
  <si>
    <t>Внебюджетные источники</t>
  </si>
  <si>
    <t>в том числе:</t>
  </si>
  <si>
    <t>Министерство здравоохранения Республики Саха (Якутия)</t>
  </si>
  <si>
    <t>2015-2018</t>
  </si>
  <si>
    <t>2014-2017</t>
  </si>
  <si>
    <t>2015-2017</t>
  </si>
  <si>
    <t>2014-2015</t>
  </si>
  <si>
    <t>2014-2016</t>
  </si>
  <si>
    <t>2017-2020</t>
  </si>
  <si>
    <t>2017-2021</t>
  </si>
  <si>
    <t>2015-2019</t>
  </si>
  <si>
    <t>2016-2020</t>
  </si>
  <si>
    <t>2016-2017</t>
  </si>
  <si>
    <t>2015-2016</t>
  </si>
  <si>
    <t>2017-2018</t>
  </si>
  <si>
    <t>Участковая больница на 10 коек в МО "Джебарики-Хая" Томпонского улуса</t>
  </si>
  <si>
    <t>2018-2019</t>
  </si>
  <si>
    <t>2019-2020</t>
  </si>
  <si>
    <t>Якутский республиканский онкологический диспансер на 210 коек с радиологическим отделением на 60 коек и хозблоком в г. Якутске</t>
  </si>
  <si>
    <t>Республиканский кардиологический диспансер в г. Якутске (2-я очередь – Кардиососудистый центр на 150  коек)</t>
  </si>
  <si>
    <t>Учебно-лабораторный корпус Якутского  медицинского колледжа с общежитием на 200 мест</t>
  </si>
  <si>
    <t>Вторая очередь Гериатрического центра ГБУ «Республиканская больница №3» на 100 коек</t>
  </si>
  <si>
    <t>Республиканский многопрофильный реабилитационный центр на 50 коек в г. Якутске</t>
  </si>
  <si>
    <t>Здравоохранение</t>
  </si>
  <si>
    <t>Социальные объекты</t>
  </si>
  <si>
    <t>Реконструкция здания муниципального образовательного учреждения «Национальная гимназия» для размещения государственного учреждения социального обслуживания «Олекминский реабилитационный центр для инвалидов и детей-инвалидов» в п. Нефтебаза Олекминского улуса</t>
  </si>
  <si>
    <t>Министерство труда и социального развития РС(Я)</t>
  </si>
  <si>
    <t>2011-2014</t>
  </si>
  <si>
    <t>-</t>
  </si>
  <si>
    <t>Строительство здания ГКУ РС (Я) «Ленский социально-реабилитационный центр для несовершеннолетних»</t>
  </si>
  <si>
    <t>2013-2014</t>
  </si>
  <si>
    <t>Республиканский детский реабилитационный центр в г. Якутске на 100 койко-мест к и 150 мест дневного посещения</t>
  </si>
  <si>
    <t>ГКУ "Служба государственного заказчика РС (Я)</t>
  </si>
  <si>
    <t xml:space="preserve">Спальный корпус на 150 мест Вилюйского психоневрологического дома-интернат в с. Сосновка Вилюйского района </t>
  </si>
  <si>
    <t>Томмотский психоневрологический дом-интернат на 395 мест в г. Томмот Алданского района</t>
  </si>
  <si>
    <t>Амгинский социально-реабилитационный центр для несовершеннолетних в с. Амга, Амгинского улуса</t>
  </si>
  <si>
    <t>Строительство Мирнинского социально-реабилитационного центра для несовершеннолетних "Харысхал" г. Мирный</t>
  </si>
  <si>
    <t>Строительство  2-й очереди реабилитационного центра ветеранов ВОВ и локальных боевых действий в г. Якутске</t>
  </si>
  <si>
    <t>Оздоровительный комплекс со спортзалом ГОУ «Республиканский лицей центр профессиональной и медико-социальной реабилитации инвалидов»</t>
  </si>
  <si>
    <t>Хангаласский социально-реабилитационный центр для несовершеннолетних в г. Покровске Хангаласского улуса</t>
  </si>
  <si>
    <t>Намский социально-реабилитационный центр для несовершеннолетних в  с. Намцы, Намского улуса</t>
  </si>
  <si>
    <t>2016-2016</t>
  </si>
  <si>
    <t>Спальный корпус на 200 мест Олекминского психоневрологического дома-интерната в г.Олекминск Олекминского улуса (2-я очередь)</t>
  </si>
  <si>
    <t>Комплексный центр социального обслуживания в п. Нижний-Бестях Мегино-Кангаласского района</t>
  </si>
  <si>
    <t>Комплексный центр социального обслуживания населения в г. Вилюйск Вилюйского улуса</t>
  </si>
  <si>
    <t>2021-2022</t>
  </si>
  <si>
    <t>Культура</t>
  </si>
  <si>
    <t>Строительство Международного центра Олонхо с Театром Олонхо в г. Якутске</t>
  </si>
  <si>
    <t>Строительство 2-ой очереди Государственного цирка Республики Саха (Якутия) в г. Якутске</t>
  </si>
  <si>
    <t>Реконструкция здания бывшей Якутской городской прогимназии, расположенного по адресу: г. Якутск, ул. Кулаковского, 18</t>
  </si>
  <si>
    <t>Строительство Дома народного творчества в г. Нюрба</t>
  </si>
  <si>
    <t>Строительство мансардного этажа для Якутского художественного училища по ул. Горького, 65 в г. Якутске</t>
  </si>
  <si>
    <t>Реконструкция Реального училища в г. Якутске по ул. Ярославского, 32/1</t>
  </si>
  <si>
    <t>Строительство Государственного хранилища музейных фондов Республики Саха (Якутия) в г. Якутске</t>
  </si>
  <si>
    <t xml:space="preserve">Строительство Дворца культуры в г. Вилюйске </t>
  </si>
  <si>
    <t>Строительство Центра культуры и духовного развития в с. Верхневилюйске</t>
  </si>
  <si>
    <t>Строительство фондохранилища-депозитария Национального художественного музея РС(Я)</t>
  </si>
  <si>
    <t>Строительство Театра актера и куклы в г. Нерюнгри</t>
  </si>
  <si>
    <t>Строительство Государственного КИНОХРАНИЛИЩА Республики Саха (Якутия) в г. Якутске с общей площадью - 1200 кв.м.</t>
  </si>
  <si>
    <t>Культурно-спортивный комплекс в с Намцы</t>
  </si>
  <si>
    <t>2010-2014</t>
  </si>
  <si>
    <t>Стадион с трибуной на 3000 мест в с Намцы</t>
  </si>
  <si>
    <t>Спортивный зал в с Борогонцы</t>
  </si>
  <si>
    <t>Спортивный многофункциональный комплекс в п.Нижний-Бестях</t>
  </si>
  <si>
    <t>Ледовый дворец с двумя аренами в г.Якутске</t>
  </si>
  <si>
    <t>Центр адаптивной физкультуры  в г.Якутске</t>
  </si>
  <si>
    <t>Спортивный зал в с.Верхневилюйск</t>
  </si>
  <si>
    <t>Спортивный центр в г. Вилюйске</t>
  </si>
  <si>
    <t>Культурно-спортивный комплекс в с.Жиганск</t>
  </si>
  <si>
    <t>Физкультурно-оздоровительный комплекс в г.Среднеколымске</t>
  </si>
  <si>
    <t>Физкультурно-оздоровительный комплекс в г.Нюрба</t>
  </si>
  <si>
    <t>Спортивный комплекс с бассейном в г.Ленске</t>
  </si>
  <si>
    <t>Плавательный бассейн в г.Покровск</t>
  </si>
  <si>
    <t>Интернат на 50 мест СДЮСШ №3 в Горном улусе</t>
  </si>
  <si>
    <t>Интернат на 50 мест СДЮСШ №3 в Борогонцы</t>
  </si>
  <si>
    <t>Интернат на 50 мест СДЮСШ №3 в Томпонский улус</t>
  </si>
  <si>
    <t> 2016</t>
  </si>
  <si>
    <t>Интернат на 50 мест СДЮСШ №3 в г.Мирный</t>
  </si>
  <si>
    <t>Реконструкция СОК Энергетик в г Алдане</t>
  </si>
  <si>
    <t>Интернат 100 мест футбольной школы  г.Нерюнгри</t>
  </si>
  <si>
    <t>Спортивный центр в с Сангар</t>
  </si>
  <si>
    <t>Спортивный зал Сунтарского лицея</t>
  </si>
  <si>
    <t>Спортивный центр в Верхнеколымске</t>
  </si>
  <si>
    <t>Спортивный центр в с Батагай Верхоянского</t>
  </si>
  <si>
    <t>Спортивный центр в с Хонуу Момского</t>
  </si>
  <si>
    <t>Спорт</t>
  </si>
  <si>
    <t>Образование</t>
  </si>
  <si>
    <t xml:space="preserve">Школа на 90 учащихся в с. Абый Абыйского улуса </t>
  </si>
  <si>
    <t>Школа на 275 мест в п. Солнечный Алданского улуса</t>
  </si>
  <si>
    <t>Школа на 275 учащихся в п. Чокурдах Аллаиховского улуса</t>
  </si>
  <si>
    <t>Школа на 275 учащихся в г. Верхоянск Верхоянского улуса</t>
  </si>
  <si>
    <t>Школа на 120 мест в с.Сайды (Эгинская) Верхоянского улуса</t>
  </si>
  <si>
    <t>Школа на 60 учащихся в с. Дулгалах Верхоянского улуса</t>
  </si>
  <si>
    <t>Школа на 120 учащихся в с. Бетенкес Верхоянского улуса</t>
  </si>
  <si>
    <t>Школа на 165 учащихся в с. Табалах Верхоянского улуса</t>
  </si>
  <si>
    <t>Школа на 100 учащихся с интернатом на 30 мест в с. Толон Ленского района</t>
  </si>
  <si>
    <t>Коррекционная школа-интернат 8 вида на 100 учащихся с интернатом на 30 мест в г. Ленске</t>
  </si>
  <si>
    <t>Школа на 60 учащихся в с. Сюльдюкар Мирнинского района</t>
  </si>
  <si>
    <t>Школа на 320 учащихся в с. Хону Момского района</t>
  </si>
  <si>
    <t>Школа -сад на 50/40 мест в с. Кулун-Елбют Момского улуса</t>
  </si>
  <si>
    <t>Школа на 275 мест в п. Черский Нижнеколымского улуса</t>
  </si>
  <si>
    <t>Школа-сад на 30/15 учащихся в с. Походск Нижнеколымского района</t>
  </si>
  <si>
    <t>Школа на 80 учащихся в с. Колымское Нижнеколымского района</t>
  </si>
  <si>
    <t>Школа на 165 мест в с. 1 Нерюктяйинск Олекминского улуса</t>
  </si>
  <si>
    <t>Школа на 100 мест в с. Чапаево Олекминского улуса</t>
  </si>
  <si>
    <t>Школа 100 учащихся в с. Саньяхтах Олекминского района</t>
  </si>
  <si>
    <t>Школа на 80 учащихся  в с. Дельгей Олекминского улуса</t>
  </si>
  <si>
    <t>Школа на 80 учащихся в с. Дабан Олекминского улуса</t>
  </si>
  <si>
    <t>Коррекционная школа-интернат 8 вида на100 учащихся с интернатом на 50 мест в г. Олекминске</t>
  </si>
  <si>
    <t>Школа-интернат на 220 учащихся с интернатом на 80 учащихся в с. Токко Олекминского улуса</t>
  </si>
  <si>
    <t>Школа на 220 учащихся в с. Томтор Оймяконского улуса</t>
  </si>
  <si>
    <t>Школа на 80 мест в с. Сылгы-Ытар Среднеколымского улуса</t>
  </si>
  <si>
    <t>Школа на 80 мест в с. Аргахтах Среднеколымского улуса</t>
  </si>
  <si>
    <t>Школа на 120 мест в с. Эбях Среднеколымского улуса</t>
  </si>
  <si>
    <t>Гимназия на 156 учащихся в г. Среднеколымске</t>
  </si>
  <si>
    <t>Школа на 220 учащихся в с. Крест-Хальджай Томпонского улуса</t>
  </si>
  <si>
    <t>Многопрофильная гимназия на 275 учащихся в п. Хандыга Томпонского района</t>
  </si>
  <si>
    <t>Школа на 400 учащихся в с. Усть-Мая Усть-Майского улуса</t>
  </si>
  <si>
    <t>Школа на 80 учащихся в с. Кюпцы Усть-Майского улуса</t>
  </si>
  <si>
    <t>Школа-сад на 50/10 мест в с. Хайыр Усть-Янского улуса</t>
  </si>
  <si>
    <t>Школа на 220 учащихся в с. Батагай-Алыта Эвено-Бытантайского улуса</t>
  </si>
  <si>
    <t>Детский сад в с. Майя на 240 мест</t>
  </si>
  <si>
    <t>Детский сад в г. Алдан на 240 мест</t>
  </si>
  <si>
    <t>Детский сад в г. Ленск на 240 мест</t>
  </si>
  <si>
    <t>Детский сад в г. Мирный на 240 мест</t>
  </si>
  <si>
    <t>Детский сад в п. Усть-Мая на 60 мест</t>
  </si>
  <si>
    <t>Детский сад в г. Олекминск на 100 мест</t>
  </si>
  <si>
    <t>Итого</t>
  </si>
  <si>
    <t xml:space="preserve"> Расширение и реконструкция водозабора в г. Якутске. Строительство водопроводных сооружений г. Якутска </t>
  </si>
  <si>
    <t>Министерство жилищно-коммунального хозяйства и энергетики РС(Я)</t>
  </si>
  <si>
    <t xml:space="preserve">Итого </t>
  </si>
  <si>
    <t>Строительство Якутской ГРЭС-2 (1-я очередь), 143,3 МВт</t>
  </si>
  <si>
    <t>Строительство Якутской ГРЭС-2 (2-я очередь), 143,3 МВт</t>
  </si>
  <si>
    <t>Комплексное водоотведение территории ГО "город Якутск"</t>
  </si>
  <si>
    <t>Канализационные очистные сооружения в п. Н. Бестях Мегино-Кангаласского улуса</t>
  </si>
  <si>
    <t>2016-2018</t>
  </si>
  <si>
    <t>Водозаборные сооружения в п. Н. Бестях Мегино-Кангаласского улуса</t>
  </si>
  <si>
    <t>КОС с реконструкцией магистральных канализационных сетей в п. Хандыга Томпонского улуса</t>
  </si>
  <si>
    <t>Сооружение системы водоотведения г. Нюрба (1 очередь)</t>
  </si>
  <si>
    <t>Строительство  Мини-ТЭЦ в п.Зырянка. Внеплощадочные инженерные сети и сооружения</t>
  </si>
  <si>
    <t>Реконструкция систем водоснабжения в г. Покровск</t>
  </si>
  <si>
    <t>Канализационные очистные сооружения в п. Чокурдах Аллайховского улуса</t>
  </si>
  <si>
    <t>Канализационные очистные сооружения п. Белая Гора Абыйского улуса</t>
  </si>
  <si>
    <t>Водоснабжение в п.Верхний Бестях</t>
  </si>
  <si>
    <t>Реконструкция ИВПП аэропорта "Чокурдах", Республика Саха (Якутия) (переходящий)</t>
  </si>
  <si>
    <t>Министерство транспорта и дорожного хозяйства РС(Я)</t>
  </si>
  <si>
    <t>Реконструкция ИВПП аэропорта "Нюрба"</t>
  </si>
  <si>
    <t>Реконструкция (восстановление) аэродрома аэропорта Нерюнгри</t>
  </si>
  <si>
    <t>2014-2018</t>
  </si>
  <si>
    <t>Реконструкция аэропорта Батагай</t>
  </si>
  <si>
    <t>Реконструкция аэропорта Сангар</t>
  </si>
  <si>
    <t>Реконструкция аэропорта Среднеколымск</t>
  </si>
  <si>
    <t>Реконструкция аэропорта Депутатский</t>
  </si>
  <si>
    <t>Реконструкция аэропорта Черский</t>
  </si>
  <si>
    <t>Реконструкция аэропорта Олекминск</t>
  </si>
  <si>
    <t>Реконструкция аэропорта Хандыга</t>
  </si>
  <si>
    <t>Реконструкция аэропорта Белая Гора</t>
  </si>
  <si>
    <t>Реконструкция аэропорта Верхневилюйск</t>
  </si>
  <si>
    <t>Реконструкция аэропорта Вилюйск</t>
  </si>
  <si>
    <t>Реконструкция аэропорта Саккырыр</t>
  </si>
  <si>
    <t>Реконструкция аэропорта Сунтар</t>
  </si>
  <si>
    <t>Реконструкция аэропорта Алдан</t>
  </si>
  <si>
    <t>Реконструкция аэропорта Усть-Мая</t>
  </si>
  <si>
    <t>Реконструкция аэропорта Мома</t>
  </si>
  <si>
    <t>Реконструкция аэропорта Усть-Куйга</t>
  </si>
  <si>
    <t>Реконструкция аэропорта Зырянка</t>
  </si>
  <si>
    <t>Реконструкция аэропорта Нижнеянск</t>
  </si>
  <si>
    <t>Реконструкция аэропорта Тикси</t>
  </si>
  <si>
    <t>Строительство второго пусковго комплекса от станции Правая Лена с совмещенным мостовым переходом  через р. Лена в районе г. Якутска до станции Якутский речной порт (левый берег), Республика Саха (Якутия)</t>
  </si>
  <si>
    <t>2017-2019</t>
  </si>
  <si>
    <t>21</t>
  </si>
  <si>
    <t>22</t>
  </si>
  <si>
    <t>23</t>
  </si>
  <si>
    <t>24</t>
  </si>
  <si>
    <t>31</t>
  </si>
  <si>
    <t>2019-2021</t>
  </si>
  <si>
    <t>Министерство культуры и духовного развития РС(Я)</t>
  </si>
  <si>
    <t>МР "Вилюйский улус (район)" РС(Я)</t>
  </si>
  <si>
    <t>МР "Верхневилюйский улус (район)" РС(Я)</t>
  </si>
  <si>
    <t>Прочие</t>
  </si>
  <si>
    <t>2018-2020</t>
  </si>
  <si>
    <t>2020-2023</t>
  </si>
  <si>
    <t>2022-2023</t>
  </si>
  <si>
    <t>2022-2025</t>
  </si>
  <si>
    <t>Наличие в ГП РС(Я)</t>
  </si>
  <si>
    <t>+</t>
  </si>
  <si>
    <t>Отрасль</t>
  </si>
  <si>
    <t>Муниципальное образование</t>
  </si>
  <si>
    <t>г. Якутск</t>
  </si>
  <si>
    <t>Мегино-Кангаласский</t>
  </si>
  <si>
    <t>Усть-Алданский</t>
  </si>
  <si>
    <t>Чурапчинский</t>
  </si>
  <si>
    <t>Абыйский</t>
  </si>
  <si>
    <t>Алданский</t>
  </si>
  <si>
    <t>Амгинский</t>
  </si>
  <si>
    <t>Булунский</t>
  </si>
  <si>
    <t>Томпонский</t>
  </si>
  <si>
    <t>Вилюйский</t>
  </si>
  <si>
    <t>Горный</t>
  </si>
  <si>
    <t>Кобяйский</t>
  </si>
  <si>
    <t>Ленский</t>
  </si>
  <si>
    <t>Нерюнгринский</t>
  </si>
  <si>
    <t>Олекминский</t>
  </si>
  <si>
    <t>Оленекский</t>
  </si>
  <si>
    <t>Эвено-Бытантайский</t>
  </si>
  <si>
    <t>Мирнинский</t>
  </si>
  <si>
    <t>Хангаласский</t>
  </si>
  <si>
    <t>Намский</t>
  </si>
  <si>
    <t>Нюрбинский</t>
  </si>
  <si>
    <t>Верхневилюйский</t>
  </si>
  <si>
    <t>Жиганский</t>
  </si>
  <si>
    <t>Среднеколымский</t>
  </si>
  <si>
    <t>Аллаиховский</t>
  </si>
  <si>
    <t>Верхоянский</t>
  </si>
  <si>
    <t>Момский</t>
  </si>
  <si>
    <t>Нижнеколымский</t>
  </si>
  <si>
    <t>Оймяконский</t>
  </si>
  <si>
    <t>Усть-Майский</t>
  </si>
  <si>
    <t>Усть-Янский</t>
  </si>
  <si>
    <t>Верхнеколымский</t>
  </si>
  <si>
    <t>Сунтарский</t>
  </si>
  <si>
    <t>Якутск</t>
  </si>
  <si>
    <t>1</t>
  </si>
  <si>
    <t>2013-2015</t>
  </si>
  <si>
    <t>Таттинский</t>
  </si>
  <si>
    <t>Предложения по строительству 100 социально значимых объектов к 2022 году</t>
  </si>
  <si>
    <t>Школа на 165 учащихся в с. Алтанцы</t>
  </si>
  <si>
    <t xml:space="preserve">Школа на 220 учащихся с интернатом в с. Кюсюр </t>
  </si>
  <si>
    <t>2012-2015</t>
  </si>
  <si>
    <t>Школа на 275 мест со стадионом в с. Эльгяй</t>
  </si>
  <si>
    <t>Предложенияпо строительству 100 социально значимых объектов к 2022 году</t>
  </si>
  <si>
    <t>ПЛАН МЕРОПРИЯТИЙ</t>
  </si>
  <si>
    <t>по подготовке и проведению 100-летия Якутской АССР</t>
  </si>
  <si>
    <t>по направлению "Строительство 100 социально значимых объектов к 2022 году"</t>
  </si>
  <si>
    <t>Здраво-охранение</t>
  </si>
  <si>
    <t>Министерство здравоохранения РС(Я)</t>
  </si>
  <si>
    <t>Министерство образования РС(Я)</t>
  </si>
  <si>
    <t>Министерство спорта РС(Я)</t>
  </si>
  <si>
    <t>ИТОГО ПО СОЦИАЛЬНО ЗНАЧИМЫМ ОБЪЕКТАМ:</t>
  </si>
  <si>
    <t>Внебюд-жетные источники</t>
  </si>
  <si>
    <t>Школа на 275 мест в п. Черский</t>
  </si>
  <si>
    <t>**)</t>
  </si>
  <si>
    <t>**) Наличие объекта в Госпрограммах РФ, федеральных целевых программах, госпрограммах РС(Я), отдельных норматитивных правовоых актах РФ и РС(Я) (124 объекта из 169)</t>
  </si>
  <si>
    <t>*) Из 166 предлагаемых объектов: 23 - здравоохранения, 79 - образования, 10 - социальной защиты, 4 - культуры, 12 - спорта, 38 - инфраструктуры (в том числе 15 - ЖКХ, 23 - транспорта)</t>
  </si>
  <si>
    <t>Больничный комплекс на 50 коек с поликлиникой на 70 посещений в смену в с.Верхневилюйск</t>
  </si>
  <si>
    <t>2012-2014</t>
  </si>
  <si>
    <t>Детский сад в с. Амга на 200 мест</t>
  </si>
  <si>
    <t>Детский сад в с. Андреевское на 240 мест</t>
  </si>
  <si>
    <t>Детский сад в г. Вилюйск на 240 мест</t>
  </si>
  <si>
    <t>Детский сад в г. Олекминск на 200 мест</t>
  </si>
  <si>
    <t>Детский сад в с. Сунтар на 200 мест</t>
  </si>
  <si>
    <t>Детский сад в г. Покровск на 240 мест</t>
  </si>
  <si>
    <t>Детский сад в с.Чурапча на 240 мест</t>
  </si>
  <si>
    <t>Детский сад на 240 мест в с.Майя</t>
  </si>
  <si>
    <t>Спортивный зал в с.Мындаба</t>
  </si>
  <si>
    <t>Школа на 350 учащихся в г.Покровск</t>
  </si>
  <si>
    <t>Детский сад в п. Нижний Бестях на 240 мест</t>
  </si>
  <si>
    <t>Детский сад в с. Намцы на 140 мест</t>
  </si>
  <si>
    <t>Детский сад в г. Нюрба на 140 мест</t>
  </si>
  <si>
    <t>Детский сад в с. Ытык-Кюель на 100 мест</t>
  </si>
  <si>
    <t>2013-2016</t>
  </si>
  <si>
    <t>Школа на 100 мест в с. Усть-Куйга Усть-Янского улуса</t>
  </si>
  <si>
    <t>Городской специализированный дом ребенка на 150 коек в г. Якутске</t>
  </si>
  <si>
    <t>Республиканский лицей-интернат на 350 учащихся с интернатом на 200 мест в г.Якутске</t>
  </si>
  <si>
    <t>Детский сад на 75 мест в с. Батагай-Алыта Тюгесирского наслега Эвено-Бытантайского национального улуса</t>
  </si>
  <si>
    <t>Эвено-Бытантайский улус</t>
  </si>
  <si>
    <t>Первый блок</t>
  </si>
  <si>
    <t>Поликлиника городской больницы №3 на 600 посещений в смену в г. Якутске</t>
  </si>
  <si>
    <t>Республиканский перинатальный центр на 130 коек в г. Якутске</t>
  </si>
  <si>
    <t>Общее образование</t>
  </si>
  <si>
    <t>Дошкольное образование</t>
  </si>
  <si>
    <t>Социальная политика</t>
  </si>
  <si>
    <t>Министерство труда и социальной политики РС(Я)</t>
  </si>
  <si>
    <t>Сельское хозяйство</t>
  </si>
  <si>
    <t>Молочная кухня в г. Якутск</t>
  </si>
  <si>
    <t>Министерство сельского хозяйства и продовольственной политики РС(Я)</t>
  </si>
  <si>
    <t xml:space="preserve">2-й очередь реабилитационного центра ветеранов ВОВ и локальных боевых действий в г. Якутске                  
</t>
  </si>
  <si>
    <t>Министерство ЖКХ и энергетики РС(Я)</t>
  </si>
  <si>
    <t>Гимназия на 220 учащихся в с.Чурапча Чурапчинского улуса</t>
  </si>
  <si>
    <t>Инфраструктура</t>
  </si>
  <si>
    <t>ЯГРЭС-2</t>
  </si>
  <si>
    <t>Водозабор в г. Якутске</t>
  </si>
  <si>
    <t>Туризм</t>
  </si>
  <si>
    <t>Туристско-рекреационный кластер "Северная мозаика"</t>
  </si>
  <si>
    <t>Министерство по делам предпринимательства и развития туризма РС(Я)</t>
  </si>
  <si>
    <t>2 вар.</t>
  </si>
  <si>
    <t>Источники реализации</t>
  </si>
  <si>
    <t>РБ</t>
  </si>
  <si>
    <t>ФБ, РБ</t>
  </si>
  <si>
    <t>РБ, ВБ</t>
  </si>
  <si>
    <t>ВБ</t>
  </si>
  <si>
    <t>РБ, МБ, ВБ</t>
  </si>
  <si>
    <t>ФБ, РБ, ВБ</t>
  </si>
  <si>
    <t>Сроки ввода</t>
  </si>
  <si>
    <t>?</t>
  </si>
  <si>
    <t>Поликлиника городской больницы №2 на 600 посещений в смену в г.Якутске</t>
  </si>
  <si>
    <t>Школа на 220 учащихся в с. Батагай-Алыта Эвено-Бытантайского улуса</t>
  </si>
  <si>
    <t>Всего</t>
  </si>
  <si>
    <t>школы</t>
  </si>
  <si>
    <t>д/с</t>
  </si>
  <si>
    <t>туризм</t>
  </si>
  <si>
    <t>с/х</t>
  </si>
  <si>
    <t>спорт</t>
  </si>
  <si>
    <t>ИТОГО:</t>
  </si>
  <si>
    <t>Городское образование "Якутск" (10 объектов)</t>
  </si>
  <si>
    <t>Детский сад на 240 мест в с. Верхневилюйск Верхневилюйского улуса</t>
  </si>
  <si>
    <t>культура</t>
  </si>
  <si>
    <t>транспорт</t>
  </si>
  <si>
    <t>Распределение по районам и городским округам с учетом численности населения</t>
  </si>
  <si>
    <t>Абыйский улус (район)</t>
  </si>
  <si>
    <t>Аллаиховский улус (район)</t>
  </si>
  <si>
    <t>Анабарский национальный (Долгано-эвенкийский) улус (район)</t>
  </si>
  <si>
    <t>Булунский улус (район)</t>
  </si>
  <si>
    <t>Верхнеколымский улус (район)</t>
  </si>
  <si>
    <t>Жиганский национальный эвенкийский район</t>
  </si>
  <si>
    <t>Момский район</t>
  </si>
  <si>
    <t>Нижнеколымский район</t>
  </si>
  <si>
    <t>Оймяконский район</t>
  </si>
  <si>
    <t>Оленекский эвенкийский национальный район</t>
  </si>
  <si>
    <t>Среднеколымский улус (район)</t>
  </si>
  <si>
    <t>Усть-Майский улус (район)</t>
  </si>
  <si>
    <t>Усть-Янский улус (район)</t>
  </si>
  <si>
    <t>Эвено-Бытантайский национальный улус (район)</t>
  </si>
  <si>
    <t>городской округ Жатай</t>
  </si>
  <si>
    <t>Алданский район</t>
  </si>
  <si>
    <t>Амгинский улус (район)</t>
  </si>
  <si>
    <t>Верхневилюйский улус (район)</t>
  </si>
  <si>
    <t>Верхоянский район</t>
  </si>
  <si>
    <t>Вилюйский улус (район)</t>
  </si>
  <si>
    <t>Горный улус</t>
  </si>
  <si>
    <t>Кобяйский улус (район)</t>
  </si>
  <si>
    <t>Ленский район</t>
  </si>
  <si>
    <t>Мегино-Кангаласский улус</t>
  </si>
  <si>
    <t>Намский улус</t>
  </si>
  <si>
    <t>Нюрбинский район</t>
  </si>
  <si>
    <t>Олекминский район</t>
  </si>
  <si>
    <t>Сунтарский улус (район)</t>
  </si>
  <si>
    <t>Таттинский район</t>
  </si>
  <si>
    <t>Томпонский район</t>
  </si>
  <si>
    <t>Усть-Алданский улус (район)</t>
  </si>
  <si>
    <t>Хангаласский улус</t>
  </si>
  <si>
    <t>Чурапчинский улус (район)</t>
  </si>
  <si>
    <t>Мирнинский район</t>
  </si>
  <si>
    <t>Нерюнгринский район</t>
  </si>
  <si>
    <t>город Якутск</t>
  </si>
  <si>
    <t>Распределение по отраслям</t>
  </si>
  <si>
    <t>Муниципальные районы с численностью населения свыше 70 тысяч человек (по 3 объекта)</t>
  </si>
  <si>
    <t>на территории Республики Саха (Якутия)</t>
  </si>
  <si>
    <t>Численность населения (чел)</t>
  </si>
  <si>
    <t>Распределение объектов по направлению "Строительство 100 социально значимых объектов к 2022 году" в разрезе отраслей и муниципальных образований</t>
  </si>
  <si>
    <t>инфра-
структура</t>
  </si>
  <si>
    <t>здраво-
охранение</t>
  </si>
  <si>
    <t>профессиональное образование</t>
  </si>
  <si>
    <t>соц. объекты</t>
  </si>
  <si>
    <t>произво-
дство</t>
  </si>
  <si>
    <t>Муниципальные районы с численностью населения до  10  тысяч человек (по 1 объекту )</t>
  </si>
  <si>
    <t>Муниципальные районы с численностью населения от  10 до 70 тысяч человек (по 2 объекта)</t>
  </si>
  <si>
    <t>Школа-сад на 120/75 мест в с. Харыялах Оленекского эвенкийского национального района</t>
  </si>
  <si>
    <t>ИТОГО по муниципальному образованию</t>
  </si>
  <si>
    <t>Межулусные</t>
  </si>
  <si>
    <t>Распределение по отраслям (объекты республиканского значения)</t>
  </si>
  <si>
    <t>Распределение по районам и городским округам с учетом численности населения (объекты местного значения)</t>
  </si>
  <si>
    <t>Терапевтическое и детское отделение на 30 коек с поликлиникой на 180 посещений в смену в п. Батагай</t>
  </si>
  <si>
    <t>Дворец культуры в г. Вилюйск</t>
  </si>
  <si>
    <t>Школа на 220 учащихся с интернатом в с.Крест-Кытыл Намского улуса</t>
  </si>
  <si>
    <t>Реконструкция ИВПП-2 аэропорта Якутск</t>
  </si>
  <si>
    <t>Республиканская специальная (коррекционная) школа-интернат на 120 мест для детей с тяжелыми нарушениеми речи в г.Якутск</t>
  </si>
  <si>
    <t>Школа на 275 учащихся в п. Алмазный Мирнинского района</t>
  </si>
  <si>
    <t>Республиканский кардиологический диспансер в г. Якутске (2-я очередь - Кардиососудистый центр на 150 коек)</t>
  </si>
  <si>
    <t>Строительство региональной автомобильной дороги «Кобяй» (217 км а/д «Вилюй» - Кобяй»)</t>
  </si>
  <si>
    <t>№</t>
  </si>
  <si>
    <t>Школа на 150 учащихся в с.Балыктах Мегино-Кангаласского улуса</t>
  </si>
  <si>
    <t>Школа-сад на 90/40 мест в с. Туора-Кюель Чурапчинского улуса</t>
  </si>
  <si>
    <t>Школа-сад на 220/100 мест учащихся в с.Октемцы Хангаласского улуса</t>
  </si>
  <si>
    <t>Многофункциональный культурно-досуговый комплекс им. Д.Ф. Ходулова в с.Майя Мегино-Кангаласского улуса</t>
  </si>
  <si>
    <t>Спальный корпус на 150 мест Вилюйского психоневрологического дома-интерната в с. Сосновка Вилюйского улуса</t>
  </si>
  <si>
    <t>Берегозащитные укрепления на р. Лена у п. Нижний Бестях Мегино-Кангаласского улуса</t>
  </si>
  <si>
    <t>Школа на 275 учащихся в с. Сайылык Кобяйского улуса</t>
  </si>
  <si>
    <t>Многофункциональный спортивный комплекс в г. Среднеколымск Среднеколымского улуса</t>
  </si>
  <si>
    <t>Жатайский судоремонтно-судостроительный завод</t>
  </si>
  <si>
    <t>Школа-сад на 50/18 мест в с. Кальвица Кобяйского улуса</t>
  </si>
  <si>
    <t>Культурно-спортивный комплекс п. Зырянка Верхнеколымского района</t>
  </si>
  <si>
    <t>Томпонская районная многопрофильная гимназия на 220 учащихся в п.Хандыга Томпонского района</t>
  </si>
  <si>
    <t>Физкультурно-оздоровительный комплекс с катком в г. Алдан Алданского улуса</t>
  </si>
  <si>
    <t>Строительство спального корпуса на 200 мест для стационарного социального обслуживания престарелых и инвалидов в г. Олекминске Олекминского района</t>
  </si>
  <si>
    <t>Якутский республиканский онкологический диспансер на 210 коек в г. Якутске с радиологическим отделением и хозблоком (1-ая очередь первого пускового комплекса – реконструкция радиологического отделения на 30 коек)</t>
  </si>
  <si>
    <t>Якутский республиканский онкологический диспансер на 210 коек в г. Якутске с радиологическим отделением и хозблоком (2-ая очередь первого пускового комплекса: Онкоклинический центр с поликлиникой на 210 посещений в смену, стационаром на 180 коек и хозблоком)</t>
  </si>
  <si>
    <t>2017-2023</t>
  </si>
  <si>
    <t>Парк высоких технологий (IT-парк) в г.Якутске</t>
  </si>
  <si>
    <t>Реконструкция пл. Ленина в г. Якутск - Площадь Республики</t>
  </si>
  <si>
    <t>2020-2022</t>
  </si>
  <si>
    <t>Международная Арктическая школа на территории Центра отдыха и здоровья «Сосновый бор»</t>
  </si>
  <si>
    <t>Томмотский психоневрологический дом-интернат на 395 мест, г. Томмот Алданского района</t>
  </si>
  <si>
    <t>Республиканский лицей-интернат на 350 учащихся с интернатом на 200 мест в г. Якутске (лицей)</t>
  </si>
  <si>
    <t xml:space="preserve">Стадион на 3000 мест с теплым легкоатлетичексим манежем в с.Верхневилюйск Верхневилюйского улуса </t>
  </si>
  <si>
    <t>Многофункциональный спортивный зал в с.Амга Амгинского улуса</t>
  </si>
  <si>
    <t>Школа на 220 мест в с.Хомустах (Намская) Верхневилюйского улуса</t>
  </si>
  <si>
    <t>2017-2022</t>
  </si>
  <si>
    <t>Школа № 18 на 350 учащихся в п. Геологов квартал 112 г. Якутска</t>
  </si>
  <si>
    <t>2015-2021</t>
  </si>
  <si>
    <t>Школа на 220 учащихся с интернатом  в с. Петровка Мегино-Кангаласского улуса</t>
  </si>
  <si>
    <t>2019-2022</t>
  </si>
  <si>
    <t>ФГАОУ ВПО «Северо-Восточный федеральный университет им. М.К. Аммосова. Общежитие на 500 мест в 142 квартале г. Якутска»</t>
  </si>
  <si>
    <t>ЯГРЭС-2 (1 очередь)</t>
  </si>
  <si>
    <t>Строительство подстанции ПС 110 кВ Марха</t>
  </si>
  <si>
    <t>Водозабор в г. Якутске (расширение и реконструкция)</t>
  </si>
  <si>
    <t>Строительство котельной «Центральная» с тепловыми сетями в с. Кюсюр Булунского улуса</t>
  </si>
  <si>
    <t>Строительство котельной в с. Тополиное с тепловыми сетями Томпонского района</t>
  </si>
  <si>
    <t>УДО Центр детского творчества Библиотека в 203 микрорайоне города Якутска</t>
  </si>
  <si>
    <t>УДО Центр детского творчества Детская школа искусств с концертным залом на 300 мест в 203 микрорайоне города Якутска</t>
  </si>
  <si>
    <t>Республиканский детский туберкулезный санаторий им. Т.П. Дмитриевой на 200 коек в г. Якутске</t>
  </si>
  <si>
    <t xml:space="preserve">Центр детского творчества в 203 микрорайоне г.Якутска. Детский сад на 240 мест </t>
  </si>
  <si>
    <t>Поликлиника № 3 на 600 посещений в г.Якутске</t>
  </si>
  <si>
    <t>Школа №6 по ул. Автодорожная в микрорайоне ДСК города Якутска</t>
  </si>
  <si>
    <t>Детский сад на 315 мест в 203 микрорайоне города Якутска (Д-1)</t>
  </si>
  <si>
    <t>Детский сад в селе Сырдах городского округа «город Якутск»</t>
  </si>
  <si>
    <t>Детский сад в 203 микрорайоне города Якутска (Д-3)</t>
  </si>
  <si>
    <t>Детский сад №30 по ул. Пионерская в квартале 2 «в» города Якутска</t>
  </si>
  <si>
    <t>Школа на 90 учащихся в с. Абый Абыйского улуса</t>
  </si>
  <si>
    <t>Строительство котельной в с. Хайыр Усть-Янского улуса</t>
  </si>
  <si>
    <t>2020-2021</t>
  </si>
  <si>
    <t>Школа на 220 учащихся в с.Бетюнцы Амгинского улуса</t>
  </si>
  <si>
    <t>Детский сад на 98 мест в с.Саскылах Анабарского улуса</t>
  </si>
  <si>
    <t>Школа на 220 учащихся с интернатом в с. Кюсюр Булунского улуса (района)</t>
  </si>
  <si>
    <t>Детский сад на 200 мест в г. Вилюйск Вилюйского улуса</t>
  </si>
  <si>
    <t>Детский сад на 100 мест в новом микрорайоне п. Жатай</t>
  </si>
  <si>
    <t>Физкультурно-оздоровительный комплекс с бассейном и катком в г. Якутск</t>
  </si>
  <si>
    <t>Школа на 320 учащихся в с.Хонуу Момского улуса</t>
  </si>
  <si>
    <t>Школа на 275 учащихся в п.Черский Нижнеколымского района</t>
  </si>
  <si>
    <t>2018-2021</t>
  </si>
  <si>
    <t>Детский сад в с. Сунтар на 240 мест</t>
  </si>
  <si>
    <t>Школа на 400 учащихся в п. Усть-Мая Усть-Майского улуса (района)</t>
  </si>
  <si>
    <t>Детский сад на 240 мест в с. Борогонцы Усть-Алданского улуса</t>
  </si>
  <si>
    <t>Школа №3 на 350 учащихся в г. Покровске Хангаласского улуса</t>
  </si>
  <si>
    <t>Ленский технологический техникум в г. Ленске (учебно-лабораторный корпус на 500 мет)</t>
  </si>
  <si>
    <t>Государственная филармония Якутии и Арктический центр Эпоса и искусств</t>
  </si>
  <si>
    <t>Строительство подстанции ВЛ-220 кВ Мирный-Сунтар-Нюрба с подстанциями 220 кВ «Сунтар» и «Нюрба» (III и IV пусковые комплексы)</t>
  </si>
  <si>
    <t>Школа на 350 мест в г. Нюрба (Убоян)</t>
  </si>
  <si>
    <t>Реконструкция аэропортового комплекса в г. Нерюнгри</t>
  </si>
  <si>
    <t>Школа на 360 мест в 203 микрорайоне г. Якутска</t>
  </si>
  <si>
    <t>Больничный комплекс на 73 койки в г. Вилюйске (1 очередь - общий блок, хирургическое отделение  на 26 коек)</t>
  </si>
  <si>
    <t>Школа-сад на 60/30 мест в с. Кыстатыам Жиганского национального эвенкийского района</t>
  </si>
  <si>
    <t>Школа на 220 учащихся в с. Огородтах Усть-Алданского улуса</t>
  </si>
  <si>
    <t>Детский сад на 80 мест в с. Томтор Баягинского наслега Таттинского улуса</t>
  </si>
  <si>
    <t>Детский сад на 240 мест в г. Олекминск Олекминского улуса</t>
  </si>
  <si>
    <t xml:space="preserve">Многофункциональный оздоровительно-спортивный комплекс в с. Борогонцы Усть-Алданского улуса Республики Саха (Якутия) </t>
  </si>
  <si>
    <t>Парк будущих поколений в г. Якутске</t>
  </si>
  <si>
    <t>2019-2023</t>
  </si>
  <si>
    <t xml:space="preserve">Центр культуры и современного искусства им. Ю.А. Гагарина </t>
  </si>
  <si>
    <t>Реконструкция сооружений по очистке канализационных сточных вод (КОС) производительностью 3000 м3/сутки (1 очередь-1500 м3/сутки)» на территории ГО «Жатай»</t>
  </si>
  <si>
    <t>Реконструкция сооружений водопроводно-канализационного хозяйства города Нерюнгри.</t>
  </si>
  <si>
    <t xml:space="preserve">Реконструкция системы водоснабжения в г.Олекминск Олекминского улуса (района). </t>
  </si>
  <si>
    <t>Строительство водоочистных сооружений в г. Покровск Хангаласского улуса (района).</t>
  </si>
  <si>
    <t>Детский сад на 240 мест в с. Сунтар Сунтарского улуса</t>
  </si>
  <si>
    <t>Детский сад на 280 мест в г. Нюрба Нюрбинского района</t>
  </si>
  <si>
    <t>Школа на 550 учащихся в с.Бердигестях Горного улуса</t>
  </si>
  <si>
    <t>Стадион на 1000 мест в с.Борогонцы Усть-Алданского улуса Республики Саха (Якутия)</t>
  </si>
  <si>
    <t>Пристрой к школе № 31 на 315 мест в г. Якутск</t>
  </si>
  <si>
    <t>Детский сад на 240 мест в с. Крест-Кытыл Намского улуса</t>
  </si>
  <si>
    <t>Детский сад на 120 меств мкр. Солнечный г. Алдан</t>
  </si>
  <si>
    <t xml:space="preserve">Универсальный комплекс спортивных единоборств с.Мындаба Усть-Алданского улуса Республики Саха (Якутия) </t>
  </si>
  <si>
    <t>Асфальтирование федеральной автомобильной дороги Р-504 «Колыма» на участке от п. Нижний Бестях до с. Чурапча</t>
  </si>
  <si>
    <t>Введенные объекты</t>
  </si>
  <si>
    <t xml:space="preserve">2-я очередь Реабилитационного центра ветеранов ВОВ и локальных боевых действий в г. Якутске      
</t>
  </si>
  <si>
    <t>"Республиканский детский реабилитационный центр в г. Якутск на 100 койко-мест и 150 мест дневного посещения" с учетом технологического присоединения</t>
  </si>
  <si>
    <t>Спальный корпус на 40 мест ГБУ Республики Саха (Якутия) "Нюрбинский республиканский ребилитационный центр для детей-инвалидов и детей с ограниченными возможностями"</t>
  </si>
  <si>
    <t xml:space="preserve">71-квартирный жилой дом для работников здравоохранения в г. Мирный
</t>
  </si>
  <si>
    <t xml:space="preserve">Стадион на 3000 мест с теплым легкоатлетичексим манежем в с. Амга Амгинского улуса </t>
  </si>
  <si>
    <t>Создание комплекса обеспечивающей инфраструктуры туристских кластеров в Республике Саха (Якутия). Туристско-рекреационный кластер "Северная мозаика"</t>
  </si>
  <si>
    <t>а/д "Амга" - 343 км (до пос. Усть-Мая)</t>
  </si>
  <si>
    <t>Строительство здания ГКУ РС (Я) "Мирнинский социально-реабилитационный центр для несовершеннолетних "Харысхал" в г. Мирный"</t>
  </si>
  <si>
    <t>Школа №35 в г. Якутске</t>
  </si>
  <si>
    <t>Детский сад №75 «Ивушка» по ул.Ильменская в квартале 75 города Якутска»</t>
  </si>
  <si>
    <t>Национальная школа "Айыы кыhата" на 550 учащихся в 203 мкрн. г. Якутска</t>
  </si>
  <si>
    <t>Строительство библиотеки в п. Хандыга Томпонского района</t>
  </si>
  <si>
    <t>Индустриальный парк в пос. Кангалассы ГО "Город Якутск"</t>
  </si>
  <si>
    <t>ГБОУ ВО «Высшая школа музыки Республики Саха (Якутия) (институт) им. В.А. Босикова. Интернат на 150 мест</t>
  </si>
  <si>
    <t>Магистральный газопровод "Кысыл-Сыр – км 84"</t>
  </si>
  <si>
    <t>Развитие инфраструктуры Республиканского зоопарка "Орто-Дойду"</t>
  </si>
  <si>
    <t>Учебный корпус на 150 мест с интернатом на 100 мест ГАУ ДО "Малая академия наук" РС (Я) в с.Чапаево Хангаласского улуса</t>
  </si>
  <si>
    <t>2016-2021</t>
  </si>
  <si>
    <t xml:space="preserve">Школа на 990 учащихся в 68 квартале г. Якутска (мкр. Прометей) </t>
  </si>
  <si>
    <t>2020-2025</t>
  </si>
  <si>
    <t xml:space="preserve">Школа на 90 мест в с.Кыйы Таттинского улуса </t>
  </si>
  <si>
    <t>Этнокультурный центр "Эйгэ" на 240 мест в с. Жиганск</t>
  </si>
  <si>
    <t>Круглогодичный детский центр отдыха и оздоровления «Полярная звезда»</t>
  </si>
  <si>
    <t xml:space="preserve">Физкультурно-оздоровительный комплекс с катком в п. Чульман Нерюнгринского район
</t>
  </si>
  <si>
    <t>Строительство круглогодичного тепличного комплекса в с. Сырдах ГО «город Якутск (1,2 очереди)</t>
  </si>
  <si>
    <t>Ключевые социально значимые объекты</t>
  </si>
  <si>
    <t>Социально значимые объекты, направленные на развитие социальной инфраструктуры</t>
  </si>
  <si>
    <t>Социально значимые объекты, направленные на развитие инфраструктуры</t>
  </si>
  <si>
    <t>Значимые объекты с высоким мультипликативным эффектом, способствующие ускоренному экономическому росту Республики Саха (Якутия)</t>
  </si>
  <si>
    <t>Значимые объекты, предназначенные для всестороннего детского развития и социальной защиты будущего поколения</t>
  </si>
  <si>
    <t>Социально значимые объекты города Якутска – столицы Республики Саха (Якутия)</t>
  </si>
  <si>
    <t>Социально значимые объекты муниципальных районов Республики Саха (Якутия) и городского округа «Жатай»</t>
  </si>
  <si>
    <t>Дополнительные объекты</t>
  </si>
  <si>
    <t>Автодорожный мостовой переход через р. Лена в районе г. Якутска</t>
  </si>
  <si>
    <t>Приобретение детского сада-ясли в объекте «Многоквартирный жилой дом с нежилыми помещениями, подземной автостоянкой и детским садом на 85 мест (4-1) в квартале 203 г. Якутска 4 этап»</t>
  </si>
  <si>
    <t>Наименование 
социально значимого объекта</t>
  </si>
  <si>
    <t xml:space="preserve">срок
реализации </t>
  </si>
  <si>
    <t>2018-2023</t>
  </si>
  <si>
    <t>2021-2024</t>
  </si>
  <si>
    <t>2014-2023</t>
  </si>
  <si>
    <t xml:space="preserve">Информация о ходе исполнения целевой задачи «Строительство 100 социально значимых объектов к 2022 году» 
</t>
  </si>
  <si>
    <t>Введено в 2017 г.</t>
  </si>
  <si>
    <t>Введено в 2015 г.</t>
  </si>
  <si>
    <t>Введено в 2016 г.</t>
  </si>
  <si>
    <t>Введено в 2021 г.</t>
  </si>
  <si>
    <t>Введено в 2020 г.</t>
  </si>
  <si>
    <t>Введено в 2019 г.</t>
  </si>
  <si>
    <t>Введено в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</si>
</sst>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</numFmts>
  <fonts count="4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8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6" fillId="0" borderId="0"/>
    <xf numFmtId="165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164" fontId="7" fillId="0" borderId="0" applyFont="0" applyFill="0" applyBorder="0" applyAlignment="0" applyProtection="0"/>
    <xf numFmtId="0" fontId="38" fillId="0" borderId="0"/>
    <xf numFmtId="0" fontId="1" fillId="0" borderId="0"/>
    <xf numFmtId="165" fontId="38" fillId="0" borderId="0" applyFont="0" applyFill="0" applyBorder="0" applyAlignment="0" applyProtection="0"/>
    <xf numFmtId="0" fontId="1" fillId="0" borderId="0"/>
  </cellStyleXfs>
  <cellXfs count="418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/>
    <xf numFmtId="165" fontId="0" fillId="0" borderId="0" xfId="0" applyNumberFormat="1"/>
    <xf numFmtId="0" fontId="9" fillId="2" borderId="0" xfId="0" applyFont="1" applyFill="1" applyAlignment="1">
      <alignment horizontal="left" wrapText="1"/>
    </xf>
    <xf numFmtId="0" fontId="2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165" fontId="13" fillId="0" borderId="1" xfId="13" applyFont="1" applyBorder="1" applyAlignment="1">
      <alignment vertical="center" wrapText="1"/>
    </xf>
    <xf numFmtId="165" fontId="13" fillId="0" borderId="1" xfId="13" applyFont="1" applyBorder="1" applyAlignment="1">
      <alignment horizontal="center" vertical="center" wrapText="1"/>
    </xf>
    <xf numFmtId="0" fontId="13" fillId="0" borderId="1" xfId="13" applyNumberFormat="1" applyFont="1" applyBorder="1" applyAlignment="1">
      <alignment horizontal="center" vertical="center" wrapText="1"/>
    </xf>
    <xf numFmtId="165" fontId="13" fillId="0" borderId="1" xfId="13" applyFont="1" applyBorder="1"/>
    <xf numFmtId="0" fontId="13" fillId="0" borderId="1" xfId="0" applyFont="1" applyBorder="1" applyAlignment="1">
      <alignment horizontal="center" vertical="center" wrapText="1"/>
    </xf>
    <xf numFmtId="165" fontId="13" fillId="0" borderId="1" xfId="13" applyFont="1" applyBorder="1" applyAlignment="1">
      <alignment vertical="center"/>
    </xf>
    <xf numFmtId="165" fontId="13" fillId="0" borderId="1" xfId="13" applyFont="1" applyBorder="1" applyAlignment="1">
      <alignment horizontal="center" vertical="center"/>
    </xf>
    <xf numFmtId="165" fontId="28" fillId="2" borderId="1" xfId="13" applyFont="1" applyFill="1" applyBorder="1" applyAlignment="1">
      <alignment horizontal="center" vertical="center" wrapText="1"/>
    </xf>
    <xf numFmtId="165" fontId="28" fillId="2" borderId="1" xfId="13" applyFont="1" applyFill="1" applyBorder="1" applyAlignment="1">
      <alignment vertical="center" wrapText="1"/>
    </xf>
    <xf numFmtId="165" fontId="13" fillId="0" borderId="1" xfId="0" applyNumberFormat="1" applyFont="1" applyBorder="1"/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13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" fontId="29" fillId="0" borderId="1" xfId="0" applyNumberFormat="1" applyFont="1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4" fontId="12" fillId="0" borderId="1" xfId="0" applyNumberFormat="1" applyFont="1" applyBorder="1" applyAlignment="1">
      <alignment wrapText="1"/>
    </xf>
    <xf numFmtId="165" fontId="15" fillId="0" borderId="0" xfId="13" applyFont="1" applyAlignment="1">
      <alignment horizontal="center" vertical="center"/>
    </xf>
    <xf numFmtId="165" fontId="15" fillId="0" borderId="1" xfId="13" applyFont="1" applyBorder="1" applyAlignment="1">
      <alignment vertical="center"/>
    </xf>
    <xf numFmtId="165" fontId="15" fillId="0" borderId="1" xfId="13" applyFont="1" applyBorder="1" applyAlignment="1">
      <alignment horizontal="center" vertical="center"/>
    </xf>
    <xf numFmtId="165" fontId="15" fillId="0" borderId="1" xfId="13" applyFont="1" applyBorder="1" applyAlignment="1">
      <alignment horizontal="center" vertical="center" wrapText="1"/>
    </xf>
    <xf numFmtId="165" fontId="31" fillId="2" borderId="1" xfId="13" applyFont="1" applyFill="1" applyBorder="1" applyAlignment="1">
      <alignment vertical="center" wrapText="1"/>
    </xf>
    <xf numFmtId="165" fontId="15" fillId="0" borderId="1" xfId="0" applyNumberFormat="1" applyFont="1" applyBorder="1"/>
    <xf numFmtId="0" fontId="28" fillId="0" borderId="1" xfId="0" applyFont="1" applyBorder="1" applyAlignment="1">
      <alignment horizontal="center" vertical="top" wrapText="1"/>
    </xf>
    <xf numFmtId="0" fontId="28" fillId="0" borderId="1" xfId="0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65" fontId="15" fillId="0" borderId="2" xfId="13" applyFont="1" applyBorder="1" applyAlignment="1">
      <alignment horizontal="center" vertical="center"/>
    </xf>
    <xf numFmtId="165" fontId="31" fillId="2" borderId="1" xfId="14" applyNumberFormat="1" applyFont="1" applyFill="1" applyBorder="1" applyAlignment="1">
      <alignment vertical="center" wrapText="1"/>
    </xf>
    <xf numFmtId="165" fontId="13" fillId="0" borderId="2" xfId="13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15" fillId="0" borderId="1" xfId="13" applyNumberFormat="1" applyFont="1" applyBorder="1" applyAlignment="1">
      <alignment horizontal="center" vertical="center"/>
    </xf>
    <xf numFmtId="4" fontId="28" fillId="0" borderId="1" xfId="7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165" fontId="15" fillId="4" borderId="1" xfId="13" applyFont="1" applyFill="1" applyBorder="1" applyAlignment="1">
      <alignment horizontal="center" vertical="center"/>
    </xf>
    <xf numFmtId="0" fontId="9" fillId="4" borderId="1" xfId="0" applyFont="1" applyFill="1" applyBorder="1"/>
    <xf numFmtId="0" fontId="0" fillId="4" borderId="0" xfId="0" applyFill="1"/>
    <xf numFmtId="0" fontId="28" fillId="4" borderId="1" xfId="0" applyFont="1" applyFill="1" applyBorder="1" applyAlignment="1">
      <alignment horizontal="center" vertical="center" wrapText="1"/>
    </xf>
    <xf numFmtId="165" fontId="13" fillId="4" borderId="1" xfId="13" applyFont="1" applyFill="1" applyBorder="1" applyAlignment="1">
      <alignment horizontal="center" vertical="center"/>
    </xf>
    <xf numFmtId="0" fontId="9" fillId="0" borderId="2" xfId="0" applyFont="1" applyBorder="1"/>
    <xf numFmtId="0" fontId="0" fillId="0" borderId="1" xfId="0" applyBorder="1"/>
    <xf numFmtId="0" fontId="0" fillId="0" borderId="2" xfId="0" applyBorder="1"/>
    <xf numFmtId="0" fontId="0" fillId="4" borderId="1" xfId="0" applyFill="1" applyBorder="1"/>
    <xf numFmtId="165" fontId="13" fillId="4" borderId="2" xfId="13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/>
    <xf numFmtId="0" fontId="0" fillId="4" borderId="2" xfId="0" applyFill="1" applyBorder="1"/>
    <xf numFmtId="165" fontId="13" fillId="0" borderId="1" xfId="13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5" fontId="13" fillId="0" borderId="10" xfId="13" applyFont="1" applyBorder="1" applyAlignment="1">
      <alignment horizontal="center" vertical="center" wrapText="1"/>
    </xf>
    <xf numFmtId="165" fontId="31" fillId="2" borderId="10" xfId="14" applyNumberFormat="1" applyFont="1" applyFill="1" applyBorder="1" applyAlignment="1">
      <alignment vertical="center" wrapText="1"/>
    </xf>
    <xf numFmtId="165" fontId="13" fillId="0" borderId="10" xfId="13" applyFont="1" applyBorder="1"/>
    <xf numFmtId="165" fontId="15" fillId="0" borderId="10" xfId="13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/>
    <xf numFmtId="165" fontId="15" fillId="0" borderId="10" xfId="13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0" fillId="0" borderId="10" xfId="0" applyBorder="1" applyAlignment="1">
      <alignment wrapText="1"/>
    </xf>
    <xf numFmtId="0" fontId="9" fillId="0" borderId="10" xfId="0" applyFont="1" applyBorder="1"/>
    <xf numFmtId="0" fontId="29" fillId="0" borderId="10" xfId="0" applyFont="1" applyBorder="1" applyAlignment="1">
      <alignment wrapText="1"/>
    </xf>
    <xf numFmtId="165" fontId="15" fillId="0" borderId="11" xfId="13" applyFont="1" applyBorder="1" applyAlignment="1">
      <alignment horizontal="center" vertical="center"/>
    </xf>
    <xf numFmtId="165" fontId="13" fillId="0" borderId="10" xfId="13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65" fontId="13" fillId="0" borderId="11" xfId="13" applyFont="1" applyBorder="1" applyAlignment="1">
      <alignment horizontal="center" vertical="center"/>
    </xf>
    <xf numFmtId="0" fontId="9" fillId="4" borderId="10" xfId="0" applyFont="1" applyFill="1" applyBorder="1"/>
    <xf numFmtId="0" fontId="9" fillId="0" borderId="11" xfId="0" applyFont="1" applyBorder="1"/>
    <xf numFmtId="0" fontId="9" fillId="4" borderId="11" xfId="0" applyFont="1" applyFill="1" applyBorder="1"/>
    <xf numFmtId="0" fontId="0" fillId="0" borderId="12" xfId="0" applyBorder="1"/>
    <xf numFmtId="0" fontId="0" fillId="0" borderId="7" xfId="0" applyBorder="1"/>
    <xf numFmtId="0" fontId="0" fillId="4" borderId="12" xfId="0" applyFill="1" applyBorder="1"/>
    <xf numFmtId="0" fontId="0" fillId="4" borderId="7" xfId="0" applyFill="1" applyBorder="1"/>
    <xf numFmtId="0" fontId="18" fillId="0" borderId="1" xfId="0" applyFont="1" applyBorder="1"/>
    <xf numFmtId="0" fontId="18" fillId="4" borderId="1" xfId="0" applyFont="1" applyFill="1" applyBorder="1"/>
    <xf numFmtId="0" fontId="18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 applyAlignment="1">
      <alignment horizontal="left" wrapText="1"/>
    </xf>
    <xf numFmtId="4" fontId="14" fillId="2" borderId="1" xfId="14" applyNumberFormat="1" applyFont="1" applyFill="1" applyBorder="1" applyAlignment="1">
      <alignment horizontal="center" vertical="center" wrapText="1"/>
    </xf>
    <xf numFmtId="4" fontId="28" fillId="2" borderId="1" xfId="13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0" fillId="2" borderId="0" xfId="0" applyFont="1" applyFill="1"/>
    <xf numFmtId="4" fontId="21" fillId="2" borderId="1" xfId="0" applyNumberFormat="1" applyFont="1" applyFill="1" applyBorder="1" applyAlignment="1">
      <alignment horizontal="center" vertical="center"/>
    </xf>
    <xf numFmtId="4" fontId="19" fillId="2" borderId="1" xfId="1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/>
    <xf numFmtId="0" fontId="11" fillId="0" borderId="0" xfId="0" applyFont="1" applyFill="1"/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2" borderId="0" xfId="0" applyFill="1"/>
    <xf numFmtId="0" fontId="9" fillId="2" borderId="0" xfId="0" applyFont="1" applyFill="1"/>
    <xf numFmtId="0" fontId="17" fillId="2" borderId="0" xfId="0" applyFont="1" applyFill="1" applyAlignment="1">
      <alignment horizontal="center" vertical="center"/>
    </xf>
    <xf numFmtId="0" fontId="11" fillId="2" borderId="0" xfId="0" applyFont="1" applyFill="1"/>
    <xf numFmtId="0" fontId="33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" fontId="15" fillId="2" borderId="1" xfId="13" applyNumberFormat="1" applyFont="1" applyFill="1" applyBorder="1" applyAlignment="1">
      <alignment horizontal="center" vertical="center"/>
    </xf>
    <xf numFmtId="4" fontId="13" fillId="2" borderId="1" xfId="13" applyNumberFormat="1" applyFont="1" applyFill="1" applyBorder="1" applyAlignment="1">
      <alignment horizontal="center" vertical="center"/>
    </xf>
    <xf numFmtId="165" fontId="19" fillId="2" borderId="1" xfId="13" applyFont="1" applyFill="1" applyBorder="1" applyAlignment="1">
      <alignment horizontal="center" vertical="center"/>
    </xf>
    <xf numFmtId="4" fontId="14" fillId="2" borderId="1" xfId="13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165" fontId="15" fillId="2" borderId="1" xfId="13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 wrapText="1"/>
    </xf>
    <xf numFmtId="3" fontId="28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center"/>
    </xf>
    <xf numFmtId="4" fontId="13" fillId="2" borderId="1" xfId="13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wrapText="1"/>
    </xf>
    <xf numFmtId="4" fontId="27" fillId="2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28" fillId="2" borderId="1" xfId="8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65" fontId="15" fillId="0" borderId="10" xfId="13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vertical="center"/>
    </xf>
    <xf numFmtId="0" fontId="20" fillId="0" borderId="1" xfId="1" applyFont="1" applyBorder="1" applyAlignment="1" applyProtection="1">
      <alignment horizontal="left" wrapText="1"/>
    </xf>
    <xf numFmtId="0" fontId="20" fillId="2" borderId="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4" borderId="1" xfId="1" applyFont="1" applyFill="1" applyBorder="1" applyAlignment="1" applyProtection="1">
      <alignment horizontal="left" wrapText="1"/>
    </xf>
    <xf numFmtId="0" fontId="22" fillId="0" borderId="1" xfId="1" applyFont="1" applyBorder="1" applyAlignment="1" applyProtection="1">
      <alignment horizontal="left" wrapText="1"/>
    </xf>
    <xf numFmtId="0" fontId="20" fillId="2" borderId="1" xfId="1" applyFont="1" applyFill="1" applyBorder="1" applyAlignment="1" applyProtection="1">
      <alignment horizontal="left" wrapText="1"/>
    </xf>
    <xf numFmtId="0" fontId="22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3" fillId="0" borderId="1" xfId="0" applyFont="1" applyBorder="1" applyAlignment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/>
    </xf>
    <xf numFmtId="0" fontId="24" fillId="2" borderId="1" xfId="1" applyFont="1" applyFill="1" applyBorder="1" applyAlignment="1" applyProtection="1">
      <alignment horizontal="left" wrapText="1"/>
    </xf>
    <xf numFmtId="0" fontId="24" fillId="0" borderId="1" xfId="1" applyFont="1" applyBorder="1" applyAlignment="1" applyProtection="1">
      <alignment horizontal="left" wrapText="1"/>
    </xf>
    <xf numFmtId="0" fontId="34" fillId="2" borderId="5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vertical="center"/>
    </xf>
    <xf numFmtId="0" fontId="34" fillId="2" borderId="1" xfId="0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top" wrapText="1"/>
    </xf>
    <xf numFmtId="0" fontId="34" fillId="2" borderId="2" xfId="0" applyFont="1" applyFill="1" applyBorder="1" applyAlignment="1">
      <alignment horizontal="center" vertical="top"/>
    </xf>
    <xf numFmtId="0" fontId="34" fillId="2" borderId="0" xfId="0" applyFont="1" applyFill="1" applyBorder="1" applyAlignment="1">
      <alignment horizontal="center" vertical="top" wrapText="1"/>
    </xf>
    <xf numFmtId="0" fontId="39" fillId="2" borderId="0" xfId="0" applyFont="1" applyFill="1" applyAlignment="1">
      <alignment horizontal="right" vertical="center" wrapText="1"/>
    </xf>
    <xf numFmtId="4" fontId="34" fillId="2" borderId="1" xfId="27" applyNumberFormat="1" applyFont="1" applyFill="1" applyBorder="1" applyAlignment="1">
      <alignment horizontal="center" vertical="top" wrapText="1"/>
    </xf>
    <xf numFmtId="0" fontId="34" fillId="2" borderId="5" xfId="0" applyNumberFormat="1" applyFont="1" applyFill="1" applyBorder="1" applyAlignment="1">
      <alignment horizontal="center" vertical="top"/>
    </xf>
    <xf numFmtId="49" fontId="34" fillId="2" borderId="1" xfId="0" applyNumberFormat="1" applyFont="1" applyFill="1" applyBorder="1" applyAlignment="1">
      <alignment horizontal="center" vertical="top" wrapText="1"/>
    </xf>
    <xf numFmtId="0" fontId="34" fillId="2" borderId="2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top"/>
    </xf>
    <xf numFmtId="0" fontId="34" fillId="0" borderId="5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/>
    </xf>
    <xf numFmtId="0" fontId="20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42" fillId="2" borderId="1" xfId="0" applyFont="1" applyFill="1" applyBorder="1" applyAlignment="1">
      <alignment horizontal="center" vertical="top" wrapText="1"/>
    </xf>
    <xf numFmtId="0" fontId="0" fillId="10" borderId="0" xfId="0" applyFill="1"/>
    <xf numFmtId="0" fontId="43" fillId="0" borderId="0" xfId="0" applyFont="1"/>
    <xf numFmtId="0" fontId="44" fillId="0" borderId="0" xfId="0" applyFont="1"/>
    <xf numFmtId="0" fontId="44" fillId="2" borderId="0" xfId="0" applyFont="1" applyFill="1"/>
    <xf numFmtId="0" fontId="34" fillId="2" borderId="5" xfId="0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center" vertical="top" wrapText="1" shrinkToFit="1"/>
    </xf>
    <xf numFmtId="0" fontId="40" fillId="2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top" wrapText="1"/>
    </xf>
    <xf numFmtId="0" fontId="35" fillId="2" borderId="0" xfId="0" applyFont="1" applyFill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/>
    </xf>
    <xf numFmtId="4" fontId="40" fillId="2" borderId="0" xfId="32" applyNumberFormat="1" applyFont="1" applyFill="1" applyBorder="1" applyAlignment="1">
      <alignment vertical="top" wrapText="1"/>
    </xf>
    <xf numFmtId="0" fontId="17" fillId="10" borderId="0" xfId="0" applyFont="1" applyFill="1" applyBorder="1" applyAlignment="1">
      <alignment horizontal="justify" vertical="top" wrapText="1"/>
    </xf>
    <xf numFmtId="0" fontId="17" fillId="2" borderId="0" xfId="0" applyFont="1" applyFill="1" applyBorder="1" applyAlignment="1">
      <alignment horizontal="justify" vertical="top" wrapText="1"/>
    </xf>
    <xf numFmtId="0" fontId="34" fillId="0" borderId="0" xfId="0" applyFont="1" applyFill="1" applyBorder="1" applyAlignment="1">
      <alignment horizontal="center" vertical="top" wrapText="1"/>
    </xf>
    <xf numFmtId="0" fontId="36" fillId="8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4" borderId="0" xfId="0" applyFont="1" applyFill="1" applyBorder="1" applyAlignment="1">
      <alignment horizontal="center" vertical="top" wrapText="1"/>
    </xf>
    <xf numFmtId="0" fontId="36" fillId="5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top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5" fontId="13" fillId="0" borderId="2" xfId="13" applyFont="1" applyBorder="1" applyAlignment="1">
      <alignment horizontal="center" vertical="center" wrapText="1"/>
    </xf>
    <xf numFmtId="165" fontId="13" fillId="0" borderId="4" xfId="13" applyFont="1" applyBorder="1" applyAlignment="1">
      <alignment horizontal="center" vertical="center" wrapText="1"/>
    </xf>
    <xf numFmtId="165" fontId="13" fillId="0" borderId="5" xfId="13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28" fillId="0" borderId="2" xfId="7" applyNumberFormat="1" applyFont="1" applyFill="1" applyBorder="1" applyAlignment="1">
      <alignment horizontal="center" vertical="center" wrapText="1"/>
    </xf>
    <xf numFmtId="4" fontId="28" fillId="0" borderId="4" xfId="7" applyNumberFormat="1" applyFont="1" applyFill="1" applyBorder="1" applyAlignment="1">
      <alignment horizontal="center" vertical="center" wrapText="1"/>
    </xf>
    <xf numFmtId="4" fontId="28" fillId="0" borderId="5" xfId="7" applyNumberFormat="1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5" fontId="17" fillId="0" borderId="2" xfId="13" applyFont="1" applyBorder="1" applyAlignment="1">
      <alignment horizontal="center" vertical="center" wrapText="1"/>
    </xf>
    <xf numFmtId="165" fontId="17" fillId="0" borderId="4" xfId="13" applyFont="1" applyBorder="1" applyAlignment="1">
      <alignment horizontal="center" vertical="center" wrapText="1"/>
    </xf>
    <xf numFmtId="165" fontId="17" fillId="0" borderId="5" xfId="13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wrapText="1"/>
    </xf>
    <xf numFmtId="0" fontId="29" fillId="0" borderId="4" xfId="0" applyFont="1" applyBorder="1" applyAlignment="1">
      <alignment horizontal="center" wrapText="1"/>
    </xf>
    <xf numFmtId="0" fontId="29" fillId="0" borderId="5" xfId="0" applyFont="1" applyBorder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6" fillId="5" borderId="15" xfId="0" applyFont="1" applyFill="1" applyBorder="1" applyAlignment="1">
      <alignment horizontal="center" vertical="center"/>
    </xf>
    <xf numFmtId="0" fontId="36" fillId="5" borderId="16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16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36" fillId="8" borderId="17" xfId="0" applyFont="1" applyFill="1" applyBorder="1" applyAlignment="1">
      <alignment horizontal="center" vertical="center"/>
    </xf>
    <xf numFmtId="0" fontId="36" fillId="8" borderId="6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38">
    <cellStyle name="Гиперссылка" xfId="1" builtinId="8"/>
    <cellStyle name="Обычный" xfId="0" builtinId="0"/>
    <cellStyle name="Обычный 10" xfId="2" xr:uid="{00000000-0005-0000-0000-000002000000}"/>
    <cellStyle name="Обычный 10 2" xfId="21" xr:uid="{00000000-0005-0000-0000-000003000000}"/>
    <cellStyle name="Обычный 11" xfId="3" xr:uid="{00000000-0005-0000-0000-000004000000}"/>
    <cellStyle name="Обычный 19" xfId="4" xr:uid="{00000000-0005-0000-0000-000005000000}"/>
    <cellStyle name="Обычный 19 2" xfId="5" xr:uid="{00000000-0005-0000-0000-000006000000}"/>
    <cellStyle name="Обычный 2" xfId="6" xr:uid="{00000000-0005-0000-0000-000007000000}"/>
    <cellStyle name="Обычный 2 2" xfId="22" xr:uid="{00000000-0005-0000-0000-000008000000}"/>
    <cellStyle name="Обычный 2 2 2" xfId="7" xr:uid="{00000000-0005-0000-0000-000009000000}"/>
    <cellStyle name="Обычный 2 2 2 2" xfId="8" xr:uid="{00000000-0005-0000-0000-00000A000000}"/>
    <cellStyle name="Обычный 2 2 2 2 2" xfId="19" xr:uid="{00000000-0005-0000-0000-00000B000000}"/>
    <cellStyle name="Обычный 2 2 2 2 2 2" xfId="27" xr:uid="{00000000-0005-0000-0000-00000C000000}"/>
    <cellStyle name="Обычный 2 2 2 2 2 2 2" xfId="29" xr:uid="{00000000-0005-0000-0000-00000D000000}"/>
    <cellStyle name="Обычный 2 2 2 2 3" xfId="24" xr:uid="{00000000-0005-0000-0000-00000E000000}"/>
    <cellStyle name="Обычный 2 2 2 3" xfId="20" xr:uid="{00000000-0005-0000-0000-00000F000000}"/>
    <cellStyle name="Обычный 2 2 2 3 2" xfId="28" xr:uid="{00000000-0005-0000-0000-000010000000}"/>
    <cellStyle name="Обычный 2 2 2 4" xfId="23" xr:uid="{00000000-0005-0000-0000-000011000000}"/>
    <cellStyle name="Обычный 2 2 2 5" xfId="30" xr:uid="{00000000-0005-0000-0000-000012000000}"/>
    <cellStyle name="Обычный 2 2 3" xfId="37" xr:uid="{00000000-0005-0000-0000-000013000000}"/>
    <cellStyle name="Обычный 2 3" xfId="31" xr:uid="{00000000-0005-0000-0000-000014000000}"/>
    <cellStyle name="Обычный 2 4" xfId="35" xr:uid="{00000000-0005-0000-0000-000015000000}"/>
    <cellStyle name="Обычный 3" xfId="9" xr:uid="{00000000-0005-0000-0000-000016000000}"/>
    <cellStyle name="Обычный 3 2" xfId="25" xr:uid="{00000000-0005-0000-0000-000017000000}"/>
    <cellStyle name="Обычный 4" xfId="32" xr:uid="{00000000-0005-0000-0000-000018000000}"/>
    <cellStyle name="Обычный 5" xfId="10" xr:uid="{00000000-0005-0000-0000-000019000000}"/>
    <cellStyle name="Обычный 6" xfId="34" xr:uid="{00000000-0005-0000-0000-00001A000000}"/>
    <cellStyle name="Обычный 8" xfId="11" xr:uid="{00000000-0005-0000-0000-00001B000000}"/>
    <cellStyle name="Стиль 1" xfId="12" xr:uid="{00000000-0005-0000-0000-00001C000000}"/>
    <cellStyle name="Финансовый" xfId="13" builtinId="3"/>
    <cellStyle name="Финансовый 2" xfId="14" xr:uid="{00000000-0005-0000-0000-00001E000000}"/>
    <cellStyle name="Финансовый 2 2" xfId="33" xr:uid="{00000000-0005-0000-0000-00001F000000}"/>
    <cellStyle name="Финансовый 2 3" xfId="15" xr:uid="{00000000-0005-0000-0000-000020000000}"/>
    <cellStyle name="Финансовый 3" xfId="16" xr:uid="{00000000-0005-0000-0000-000021000000}"/>
    <cellStyle name="Финансовый 4" xfId="17" xr:uid="{00000000-0005-0000-0000-000022000000}"/>
    <cellStyle name="Финансовый 4 2" xfId="26" xr:uid="{00000000-0005-0000-0000-000023000000}"/>
    <cellStyle name="Финансовый 5" xfId="18" xr:uid="{00000000-0005-0000-0000-000024000000}"/>
    <cellStyle name="Финансовый 6" xfId="36" xr:uid="{00000000-0005-0000-0000-000025000000}"/>
  </cellStyles>
  <dxfs count="0"/>
  <tableStyles count="0" defaultTableStyle="TableStyleMedium9" defaultPivotStyle="PivotStyleLight16"/>
  <colors>
    <mruColors>
      <color rgb="FFFF66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607"/>
  <sheetViews>
    <sheetView view="pageBreakPreview" zoomScale="90" zoomScaleNormal="70" zoomScaleSheetLayoutView="90" workbookViewId="0">
      <pane ySplit="5" topLeftCell="A18" activePane="bottomLeft" state="frozen"/>
      <selection pane="bottomLeft" activeCell="F31" sqref="F31:F34"/>
    </sheetView>
  </sheetViews>
  <sheetFormatPr defaultRowHeight="15" x14ac:dyDescent="0.25"/>
  <cols>
    <col min="1" max="1" width="9.28515625" style="2"/>
    <col min="2" max="2" width="18.28515625" style="2" hidden="1" customWidth="1"/>
    <col min="3" max="3" width="19.5703125" style="2" hidden="1" customWidth="1"/>
    <col min="4" max="4" width="32.5703125" style="5" customWidth="1"/>
    <col min="5" max="5" width="17" style="2" customWidth="1"/>
    <col min="6" max="6" width="12.7109375" style="2" customWidth="1"/>
    <col min="7" max="7" width="11.42578125" style="2" customWidth="1"/>
    <col min="8" max="8" width="17.5703125" style="2" customWidth="1"/>
    <col min="9" max="12" width="16.42578125" style="2" customWidth="1"/>
    <col min="13" max="13" width="10.28515625" customWidth="1"/>
    <col min="15" max="15" width="10.7109375" customWidth="1"/>
  </cols>
  <sheetData>
    <row r="2" spans="1:15" ht="16.5" x14ac:dyDescent="0.25">
      <c r="A2" s="336" t="s">
        <v>269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4" spans="1:15" ht="60" customHeight="1" x14ac:dyDescent="0.25">
      <c r="A4" s="342" t="s">
        <v>0</v>
      </c>
      <c r="B4" s="339" t="s">
        <v>225</v>
      </c>
      <c r="C4" s="339" t="s">
        <v>226</v>
      </c>
      <c r="D4" s="339" t="s">
        <v>31</v>
      </c>
      <c r="E4" s="337" t="s">
        <v>32</v>
      </c>
      <c r="F4" s="337" t="s">
        <v>33</v>
      </c>
      <c r="G4" s="337" t="s">
        <v>34</v>
      </c>
      <c r="H4" s="337" t="s">
        <v>35</v>
      </c>
      <c r="I4" s="337" t="s">
        <v>40</v>
      </c>
      <c r="J4" s="337"/>
      <c r="K4" s="337"/>
      <c r="L4" s="341"/>
      <c r="M4" s="337" t="s">
        <v>223</v>
      </c>
    </row>
    <row r="5" spans="1:15" ht="30" x14ac:dyDescent="0.25">
      <c r="A5" s="343"/>
      <c r="B5" s="340"/>
      <c r="C5" s="340"/>
      <c r="D5" s="340"/>
      <c r="E5" s="337"/>
      <c r="F5" s="337"/>
      <c r="G5" s="337"/>
      <c r="H5" s="338"/>
      <c r="I5" s="1" t="s">
        <v>36</v>
      </c>
      <c r="J5" s="1" t="s">
        <v>37</v>
      </c>
      <c r="K5" s="1" t="s">
        <v>38</v>
      </c>
      <c r="L5" s="111" t="s">
        <v>39</v>
      </c>
      <c r="M5" s="337"/>
    </row>
    <row r="6" spans="1:15" ht="18.75" customHeight="1" x14ac:dyDescent="0.25">
      <c r="A6" s="344" t="s">
        <v>62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6"/>
      <c r="M6" s="62"/>
    </row>
    <row r="7" spans="1:15" ht="15.75" x14ac:dyDescent="0.25">
      <c r="A7" s="270">
        <v>1</v>
      </c>
      <c r="B7" s="270" t="s">
        <v>62</v>
      </c>
      <c r="C7" s="270" t="s">
        <v>227</v>
      </c>
      <c r="D7" s="270" t="s">
        <v>1</v>
      </c>
      <c r="E7" s="273" t="s">
        <v>41</v>
      </c>
      <c r="F7" s="279" t="s">
        <v>42</v>
      </c>
      <c r="G7" s="32" t="s">
        <v>166</v>
      </c>
      <c r="H7" s="44">
        <f t="shared" ref="H7:H15" si="0">I7+J7</f>
        <v>4090.1766157697098</v>
      </c>
      <c r="I7" s="44">
        <v>3640.2576157697099</v>
      </c>
      <c r="J7" s="44">
        <v>449.91899999999998</v>
      </c>
      <c r="K7" s="9">
        <v>0</v>
      </c>
      <c r="L7" s="112">
        <v>0</v>
      </c>
      <c r="M7" s="369" t="s">
        <v>224</v>
      </c>
    </row>
    <row r="8" spans="1:15" ht="15.75" x14ac:dyDescent="0.25">
      <c r="A8" s="271">
        <f>A7+1</f>
        <v>2</v>
      </c>
      <c r="B8" s="271"/>
      <c r="C8" s="271"/>
      <c r="D8" s="271"/>
      <c r="E8" s="274"/>
      <c r="F8" s="280"/>
      <c r="G8" s="10">
        <v>2015</v>
      </c>
      <c r="H8" s="16">
        <f t="shared" si="0"/>
        <v>749.61655193992465</v>
      </c>
      <c r="I8" s="16">
        <v>667.15873122653295</v>
      </c>
      <c r="J8" s="16">
        <v>82.457820713391698</v>
      </c>
      <c r="K8" s="9"/>
      <c r="L8" s="112"/>
      <c r="M8" s="370"/>
    </row>
    <row r="9" spans="1:15" ht="15.75" x14ac:dyDescent="0.25">
      <c r="A9" s="271">
        <f>A8+1</f>
        <v>3</v>
      </c>
      <c r="B9" s="271"/>
      <c r="C9" s="271"/>
      <c r="D9" s="271"/>
      <c r="E9" s="274"/>
      <c r="F9" s="280"/>
      <c r="G9" s="10">
        <v>2016</v>
      </c>
      <c r="H9" s="16">
        <f t="shared" si="0"/>
        <v>1195.647747183978</v>
      </c>
      <c r="I9" s="16">
        <v>1064.1264949937399</v>
      </c>
      <c r="J9" s="16">
        <v>131.52125219023799</v>
      </c>
      <c r="K9" s="9"/>
      <c r="L9" s="112"/>
      <c r="M9" s="370"/>
      <c r="O9" s="4"/>
    </row>
    <row r="10" spans="1:15" ht="15.75" x14ac:dyDescent="0.25">
      <c r="A10" s="271">
        <f>A9+1</f>
        <v>4</v>
      </c>
      <c r="B10" s="271"/>
      <c r="C10" s="271"/>
      <c r="D10" s="271"/>
      <c r="E10" s="274"/>
      <c r="F10" s="280"/>
      <c r="G10" s="10">
        <v>2017</v>
      </c>
      <c r="H10" s="16">
        <f t="shared" si="0"/>
        <v>838.2245932415517</v>
      </c>
      <c r="I10" s="16">
        <v>746.01988798498098</v>
      </c>
      <c r="J10" s="16">
        <v>92.204705256570705</v>
      </c>
      <c r="K10" s="9"/>
      <c r="L10" s="112"/>
      <c r="M10" s="370"/>
    </row>
    <row r="11" spans="1:15" ht="15.75" x14ac:dyDescent="0.25">
      <c r="A11" s="272">
        <f t="shared" ref="A11:A42" si="1">A10+1</f>
        <v>5</v>
      </c>
      <c r="B11" s="272"/>
      <c r="C11" s="272"/>
      <c r="D11" s="272"/>
      <c r="E11" s="275"/>
      <c r="F11" s="281"/>
      <c r="G11" s="10">
        <v>2018</v>
      </c>
      <c r="H11" s="16">
        <f t="shared" si="0"/>
        <v>1306.6882040050109</v>
      </c>
      <c r="I11" s="16">
        <v>1162.9525015644599</v>
      </c>
      <c r="J11" s="16">
        <v>143.73570244055099</v>
      </c>
      <c r="K11" s="9"/>
      <c r="L11" s="112"/>
      <c r="M11" s="371"/>
    </row>
    <row r="12" spans="1:15" ht="30" customHeight="1" x14ac:dyDescent="0.25">
      <c r="A12" s="270">
        <f>A7+1</f>
        <v>2</v>
      </c>
      <c r="B12" s="270" t="s">
        <v>62</v>
      </c>
      <c r="C12" s="270" t="s">
        <v>227</v>
      </c>
      <c r="D12" s="270" t="s">
        <v>57</v>
      </c>
      <c r="E12" s="273" t="s">
        <v>41</v>
      </c>
      <c r="F12" s="273" t="s">
        <v>46</v>
      </c>
      <c r="G12" s="32" t="s">
        <v>166</v>
      </c>
      <c r="H12" s="44">
        <f t="shared" si="0"/>
        <v>5879.1</v>
      </c>
      <c r="I12" s="44">
        <f>I13+I14+I15</f>
        <v>5203</v>
      </c>
      <c r="J12" s="44">
        <f>J13+J14+J15</f>
        <v>676.1</v>
      </c>
      <c r="K12" s="9">
        <v>0</v>
      </c>
      <c r="L12" s="112">
        <v>0</v>
      </c>
      <c r="M12" s="363" t="s">
        <v>224</v>
      </c>
    </row>
    <row r="13" spans="1:15" ht="15.75" x14ac:dyDescent="0.25">
      <c r="A13" s="271">
        <f t="shared" si="1"/>
        <v>3</v>
      </c>
      <c r="B13" s="271"/>
      <c r="C13" s="271"/>
      <c r="D13" s="271"/>
      <c r="E13" s="274"/>
      <c r="F13" s="274"/>
      <c r="G13" s="12">
        <v>2014</v>
      </c>
      <c r="H13" s="16">
        <f t="shared" si="0"/>
        <v>1817.5</v>
      </c>
      <c r="I13" s="16">
        <v>1608.5</v>
      </c>
      <c r="J13" s="16">
        <v>209</v>
      </c>
      <c r="K13" s="9"/>
      <c r="L13" s="112"/>
      <c r="M13" s="364"/>
    </row>
    <row r="14" spans="1:15" ht="15.75" x14ac:dyDescent="0.25">
      <c r="A14" s="271">
        <f t="shared" si="1"/>
        <v>4</v>
      </c>
      <c r="B14" s="271"/>
      <c r="C14" s="271"/>
      <c r="D14" s="271"/>
      <c r="E14" s="274"/>
      <c r="F14" s="274"/>
      <c r="G14" s="12">
        <v>2015</v>
      </c>
      <c r="H14" s="16">
        <f t="shared" si="0"/>
        <v>1957.3999999999999</v>
      </c>
      <c r="I14" s="16">
        <v>1732.3</v>
      </c>
      <c r="J14" s="16">
        <v>225.1</v>
      </c>
      <c r="K14" s="9"/>
      <c r="L14" s="112"/>
      <c r="M14" s="364"/>
    </row>
    <row r="15" spans="1:15" ht="15.75" x14ac:dyDescent="0.25">
      <c r="A15" s="272">
        <f t="shared" si="1"/>
        <v>5</v>
      </c>
      <c r="B15" s="272"/>
      <c r="C15" s="272"/>
      <c r="D15" s="272"/>
      <c r="E15" s="275"/>
      <c r="F15" s="275"/>
      <c r="G15" s="12">
        <v>2016</v>
      </c>
      <c r="H15" s="16">
        <f t="shared" si="0"/>
        <v>2104.1999999999998</v>
      </c>
      <c r="I15" s="16">
        <v>1862.2</v>
      </c>
      <c r="J15" s="16">
        <v>242</v>
      </c>
      <c r="K15" s="9"/>
      <c r="L15" s="112"/>
      <c r="M15" s="365"/>
    </row>
    <row r="16" spans="1:15" ht="45.75" customHeight="1" x14ac:dyDescent="0.25">
      <c r="A16" s="270">
        <f>A12+1</f>
        <v>3</v>
      </c>
      <c r="B16" s="270" t="s">
        <v>62</v>
      </c>
      <c r="C16" s="270" t="s">
        <v>227</v>
      </c>
      <c r="D16" s="270" t="s">
        <v>58</v>
      </c>
      <c r="E16" s="273" t="s">
        <v>41</v>
      </c>
      <c r="F16" s="276" t="s">
        <v>52</v>
      </c>
      <c r="G16" s="32" t="s">
        <v>166</v>
      </c>
      <c r="H16" s="44">
        <f>I16+J16+K16+L16</f>
        <v>3782.1</v>
      </c>
      <c r="I16" s="44">
        <f>I17+I18</f>
        <v>1436.5</v>
      </c>
      <c r="J16" s="44">
        <f>J17+J18</f>
        <v>186.6</v>
      </c>
      <c r="K16" s="33">
        <f>K17+K18</f>
        <v>0</v>
      </c>
      <c r="L16" s="113">
        <f>L17+L18</f>
        <v>2159</v>
      </c>
      <c r="M16" s="363" t="s">
        <v>224</v>
      </c>
    </row>
    <row r="17" spans="1:16" ht="15.75" x14ac:dyDescent="0.25">
      <c r="A17" s="271">
        <f t="shared" si="1"/>
        <v>4</v>
      </c>
      <c r="B17" s="271"/>
      <c r="C17" s="271"/>
      <c r="D17" s="271"/>
      <c r="E17" s="274"/>
      <c r="F17" s="277"/>
      <c r="G17" s="10">
        <v>2015</v>
      </c>
      <c r="H17" s="16">
        <f>I17+J17+K17+L17</f>
        <v>1373.22</v>
      </c>
      <c r="I17" s="11">
        <v>514.20000000000005</v>
      </c>
      <c r="J17" s="11">
        <v>66.8</v>
      </c>
      <c r="K17" s="8"/>
      <c r="L17" s="114">
        <v>792.22</v>
      </c>
      <c r="M17" s="364"/>
    </row>
    <row r="18" spans="1:16" ht="15.75" x14ac:dyDescent="0.25">
      <c r="A18" s="272">
        <f t="shared" si="1"/>
        <v>5</v>
      </c>
      <c r="B18" s="272"/>
      <c r="C18" s="272"/>
      <c r="D18" s="272"/>
      <c r="E18" s="275"/>
      <c r="F18" s="278"/>
      <c r="G18" s="10">
        <v>2016</v>
      </c>
      <c r="H18" s="16">
        <f>I18+J18+K18+L18</f>
        <v>2408.88</v>
      </c>
      <c r="I18" s="11">
        <v>922.3</v>
      </c>
      <c r="J18" s="11">
        <v>119.8</v>
      </c>
      <c r="K18" s="8"/>
      <c r="L18" s="114">
        <v>1366.78</v>
      </c>
      <c r="M18" s="365"/>
    </row>
    <row r="19" spans="1:16" ht="15.75" x14ac:dyDescent="0.25">
      <c r="A19" s="270">
        <f>A16+1</f>
        <v>4</v>
      </c>
      <c r="B19" s="270" t="s">
        <v>62</v>
      </c>
      <c r="C19" s="270" t="s">
        <v>227</v>
      </c>
      <c r="D19" s="270" t="s">
        <v>2</v>
      </c>
      <c r="E19" s="273" t="s">
        <v>41</v>
      </c>
      <c r="F19" s="273" t="s">
        <v>43</v>
      </c>
      <c r="G19" s="32" t="s">
        <v>166</v>
      </c>
      <c r="H19" s="44">
        <f t="shared" ref="H19:H27" si="2">I19+J19</f>
        <v>3625.7984981226527</v>
      </c>
      <c r="I19" s="44">
        <f>I20+I21+I22+I23</f>
        <v>3226.960663329161</v>
      </c>
      <c r="J19" s="44">
        <f>J20+J21+J22+J23</f>
        <v>398.83783479349182</v>
      </c>
      <c r="K19" s="35">
        <v>0</v>
      </c>
      <c r="L19" s="115">
        <v>0</v>
      </c>
      <c r="M19" s="363" t="s">
        <v>224</v>
      </c>
      <c r="P19" s="270"/>
    </row>
    <row r="20" spans="1:16" ht="15.75" x14ac:dyDescent="0.25">
      <c r="A20" s="271">
        <f t="shared" si="1"/>
        <v>5</v>
      </c>
      <c r="B20" s="271"/>
      <c r="C20" s="271"/>
      <c r="D20" s="271"/>
      <c r="E20" s="274"/>
      <c r="F20" s="274"/>
      <c r="G20" s="12">
        <v>2014</v>
      </c>
      <c r="H20" s="16">
        <f t="shared" si="2"/>
        <v>817.52158948685837</v>
      </c>
      <c r="I20" s="11">
        <v>727.59421464330399</v>
      </c>
      <c r="J20" s="11">
        <v>89.927374843554404</v>
      </c>
      <c r="K20" s="9"/>
      <c r="L20" s="112"/>
      <c r="M20" s="364"/>
      <c r="P20" s="271"/>
    </row>
    <row r="21" spans="1:16" ht="15.75" x14ac:dyDescent="0.25">
      <c r="A21" s="271">
        <f t="shared" si="1"/>
        <v>6</v>
      </c>
      <c r="B21" s="271"/>
      <c r="C21" s="271"/>
      <c r="D21" s="271"/>
      <c r="E21" s="274"/>
      <c r="F21" s="274"/>
      <c r="G21" s="12">
        <v>2015</v>
      </c>
      <c r="H21" s="16">
        <f t="shared" si="2"/>
        <v>882.6767834793493</v>
      </c>
      <c r="I21" s="11">
        <v>785.58233729662095</v>
      </c>
      <c r="J21" s="11">
        <v>97.094446182728404</v>
      </c>
      <c r="K21" s="9"/>
      <c r="L21" s="112"/>
      <c r="M21" s="364"/>
      <c r="P21" s="272"/>
    </row>
    <row r="22" spans="1:16" ht="15.75" x14ac:dyDescent="0.25">
      <c r="A22" s="271">
        <f t="shared" si="1"/>
        <v>7</v>
      </c>
      <c r="B22" s="271"/>
      <c r="C22" s="271"/>
      <c r="D22" s="271"/>
      <c r="E22" s="274"/>
      <c r="F22" s="274"/>
      <c r="G22" s="12">
        <v>2016</v>
      </c>
      <c r="H22" s="16">
        <f t="shared" si="2"/>
        <v>938.58698372966194</v>
      </c>
      <c r="I22" s="11">
        <v>835.34241551939897</v>
      </c>
      <c r="J22" s="11">
        <v>103.244568210263</v>
      </c>
      <c r="K22" s="9"/>
      <c r="L22" s="112"/>
      <c r="M22" s="364"/>
    </row>
    <row r="23" spans="1:16" ht="15.75" x14ac:dyDescent="0.25">
      <c r="A23" s="272">
        <f t="shared" si="1"/>
        <v>8</v>
      </c>
      <c r="B23" s="272"/>
      <c r="C23" s="272"/>
      <c r="D23" s="272"/>
      <c r="E23" s="275"/>
      <c r="F23" s="275"/>
      <c r="G23" s="12">
        <v>2017</v>
      </c>
      <c r="H23" s="16">
        <f t="shared" si="2"/>
        <v>987.01314142678302</v>
      </c>
      <c r="I23" s="11">
        <v>878.44169586983696</v>
      </c>
      <c r="J23" s="11">
        <v>108.571445556946</v>
      </c>
      <c r="K23" s="9"/>
      <c r="L23" s="112"/>
      <c r="M23" s="365"/>
    </row>
    <row r="24" spans="1:16" ht="15.75" x14ac:dyDescent="0.25">
      <c r="A24" s="270">
        <f>A19+1</f>
        <v>5</v>
      </c>
      <c r="B24" s="270" t="s">
        <v>62</v>
      </c>
      <c r="C24" s="270" t="s">
        <v>228</v>
      </c>
      <c r="D24" s="270" t="s">
        <v>30</v>
      </c>
      <c r="E24" s="273" t="s">
        <v>41</v>
      </c>
      <c r="F24" s="273" t="s">
        <v>44</v>
      </c>
      <c r="G24" s="32" t="s">
        <v>166</v>
      </c>
      <c r="H24" s="44">
        <f t="shared" si="2"/>
        <v>1172.5069576971212</v>
      </c>
      <c r="I24" s="44">
        <f>I25+I26+I27</f>
        <v>820.75487038798497</v>
      </c>
      <c r="J24" s="44">
        <f>J25+J26+J27</f>
        <v>351.75208730913619</v>
      </c>
      <c r="K24" s="9">
        <v>0</v>
      </c>
      <c r="L24" s="112">
        <v>0</v>
      </c>
      <c r="M24" s="363" t="s">
        <v>67</v>
      </c>
    </row>
    <row r="25" spans="1:16" ht="15.75" x14ac:dyDescent="0.25">
      <c r="A25" s="271">
        <f t="shared" si="1"/>
        <v>6</v>
      </c>
      <c r="B25" s="271"/>
      <c r="C25" s="271"/>
      <c r="D25" s="271"/>
      <c r="E25" s="274"/>
      <c r="F25" s="274"/>
      <c r="G25" s="12">
        <v>2015</v>
      </c>
      <c r="H25" s="16">
        <f t="shared" si="2"/>
        <v>401.50187734668299</v>
      </c>
      <c r="I25" s="11">
        <v>281.051314142678</v>
      </c>
      <c r="J25" s="11">
        <v>120.45056320400499</v>
      </c>
      <c r="K25" s="9"/>
      <c r="L25" s="112"/>
      <c r="M25" s="364"/>
    </row>
    <row r="26" spans="1:16" ht="15.75" x14ac:dyDescent="0.25">
      <c r="A26" s="271">
        <f t="shared" si="1"/>
        <v>7</v>
      </c>
      <c r="B26" s="271"/>
      <c r="C26" s="271"/>
      <c r="D26" s="271"/>
      <c r="E26" s="274"/>
      <c r="F26" s="274"/>
      <c r="G26" s="12">
        <v>2016</v>
      </c>
      <c r="H26" s="16">
        <f t="shared" si="2"/>
        <v>546.47509386733395</v>
      </c>
      <c r="I26" s="11">
        <v>382.53256570713398</v>
      </c>
      <c r="J26" s="11">
        <v>163.9425281602</v>
      </c>
      <c r="K26" s="9"/>
      <c r="L26" s="112"/>
      <c r="M26" s="364"/>
    </row>
    <row r="27" spans="1:16" ht="15.75" x14ac:dyDescent="0.25">
      <c r="A27" s="272">
        <f t="shared" si="1"/>
        <v>8</v>
      </c>
      <c r="B27" s="272"/>
      <c r="C27" s="272"/>
      <c r="D27" s="272"/>
      <c r="E27" s="275"/>
      <c r="F27" s="275"/>
      <c r="G27" s="12">
        <v>2017</v>
      </c>
      <c r="H27" s="16">
        <f t="shared" si="2"/>
        <v>224.52998648310418</v>
      </c>
      <c r="I27" s="11">
        <v>157.17099053817299</v>
      </c>
      <c r="J27" s="11">
        <v>67.358995944931195</v>
      </c>
      <c r="K27" s="9"/>
      <c r="L27" s="112"/>
      <c r="M27" s="365"/>
    </row>
    <row r="28" spans="1:16" ht="31.5" customHeight="1" x14ac:dyDescent="0.25">
      <c r="A28" s="270">
        <f>A24+1</f>
        <v>6</v>
      </c>
      <c r="B28" s="76"/>
      <c r="C28" s="76"/>
      <c r="D28" s="270" t="s">
        <v>3</v>
      </c>
      <c r="E28" s="273" t="s">
        <v>41</v>
      </c>
      <c r="F28" s="273" t="s">
        <v>45</v>
      </c>
      <c r="G28" s="32" t="s">
        <v>166</v>
      </c>
      <c r="H28" s="44">
        <f t="shared" ref="H28:H34" si="3">I28</f>
        <v>1002.610588235294</v>
      </c>
      <c r="I28" s="44">
        <f>I29+I30</f>
        <v>1002.610588235294</v>
      </c>
      <c r="J28" s="9">
        <v>0</v>
      </c>
      <c r="K28" s="9">
        <v>0</v>
      </c>
      <c r="L28" s="112">
        <v>0</v>
      </c>
      <c r="M28" s="363" t="s">
        <v>67</v>
      </c>
    </row>
    <row r="29" spans="1:16" ht="15.75" x14ac:dyDescent="0.25">
      <c r="A29" s="271">
        <f t="shared" si="1"/>
        <v>7</v>
      </c>
      <c r="B29" s="77"/>
      <c r="C29" s="77"/>
      <c r="D29" s="271"/>
      <c r="E29" s="274"/>
      <c r="F29" s="274"/>
      <c r="G29" s="12">
        <v>2014</v>
      </c>
      <c r="H29" s="16">
        <f t="shared" si="3"/>
        <v>382.741877346683</v>
      </c>
      <c r="I29" s="11">
        <v>382.741877346683</v>
      </c>
      <c r="J29" s="9"/>
      <c r="K29" s="9"/>
      <c r="L29" s="112"/>
      <c r="M29" s="364"/>
    </row>
    <row r="30" spans="1:16" ht="15.75" x14ac:dyDescent="0.25">
      <c r="A30" s="272">
        <f t="shared" si="1"/>
        <v>8</v>
      </c>
      <c r="B30" s="78"/>
      <c r="C30" s="78"/>
      <c r="D30" s="272"/>
      <c r="E30" s="275"/>
      <c r="F30" s="275"/>
      <c r="G30" s="12">
        <v>2015</v>
      </c>
      <c r="H30" s="16">
        <f t="shared" si="3"/>
        <v>619.86871088861096</v>
      </c>
      <c r="I30" s="11">
        <v>619.86871088861096</v>
      </c>
      <c r="J30" s="9"/>
      <c r="K30" s="9"/>
      <c r="L30" s="112"/>
      <c r="M30" s="365"/>
    </row>
    <row r="31" spans="1:16" ht="34.5" customHeight="1" x14ac:dyDescent="0.25">
      <c r="A31" s="270">
        <f>A28+1</f>
        <v>7</v>
      </c>
      <c r="B31" s="76"/>
      <c r="C31" s="76"/>
      <c r="D31" s="270" t="s">
        <v>4</v>
      </c>
      <c r="E31" s="273" t="s">
        <v>41</v>
      </c>
      <c r="F31" s="273" t="s">
        <v>46</v>
      </c>
      <c r="G31" s="32" t="s">
        <v>166</v>
      </c>
      <c r="H31" s="44">
        <f t="shared" si="3"/>
        <v>1620.3224680851058</v>
      </c>
      <c r="I31" s="44">
        <f>I32+I33+I34</f>
        <v>1620.3224680851058</v>
      </c>
      <c r="J31" s="9">
        <v>0</v>
      </c>
      <c r="K31" s="9">
        <v>0</v>
      </c>
      <c r="L31" s="112">
        <v>0</v>
      </c>
      <c r="M31" s="363" t="s">
        <v>67</v>
      </c>
    </row>
    <row r="32" spans="1:16" ht="15.75" x14ac:dyDescent="0.25">
      <c r="A32" s="271"/>
      <c r="B32" s="77"/>
      <c r="C32" s="77"/>
      <c r="D32" s="271"/>
      <c r="E32" s="274"/>
      <c r="F32" s="274"/>
      <c r="G32" s="12">
        <v>2014</v>
      </c>
      <c r="H32" s="16">
        <f t="shared" si="3"/>
        <v>304.64096620776002</v>
      </c>
      <c r="I32" s="11">
        <v>304.64096620776002</v>
      </c>
      <c r="J32" s="11"/>
      <c r="K32" s="9"/>
      <c r="L32" s="112"/>
      <c r="M32" s="364"/>
    </row>
    <row r="33" spans="1:13" ht="15.75" x14ac:dyDescent="0.25">
      <c r="A33" s="271"/>
      <c r="B33" s="77"/>
      <c r="C33" s="77"/>
      <c r="D33" s="271"/>
      <c r="E33" s="274"/>
      <c r="F33" s="274"/>
      <c r="G33" s="12">
        <v>2015</v>
      </c>
      <c r="H33" s="16">
        <f t="shared" si="3"/>
        <v>657.84075093867295</v>
      </c>
      <c r="I33" s="11">
        <v>657.84075093867295</v>
      </c>
      <c r="J33" s="11"/>
      <c r="K33" s="9"/>
      <c r="L33" s="112"/>
      <c r="M33" s="364"/>
    </row>
    <row r="34" spans="1:13" ht="15.75" x14ac:dyDescent="0.25">
      <c r="A34" s="272"/>
      <c r="B34" s="78"/>
      <c r="C34" s="78"/>
      <c r="D34" s="272"/>
      <c r="E34" s="275"/>
      <c r="F34" s="275"/>
      <c r="G34" s="12">
        <v>2016</v>
      </c>
      <c r="H34" s="16">
        <f t="shared" si="3"/>
        <v>657.84075093867295</v>
      </c>
      <c r="I34" s="11">
        <v>657.84075093867295</v>
      </c>
      <c r="J34" s="11"/>
      <c r="K34" s="9"/>
      <c r="L34" s="112"/>
      <c r="M34" s="365"/>
    </row>
    <row r="35" spans="1:13" ht="15.75" x14ac:dyDescent="0.25">
      <c r="A35" s="270">
        <f>A31+1</f>
        <v>8</v>
      </c>
      <c r="B35" s="76"/>
      <c r="C35" s="76"/>
      <c r="D35" s="270" t="s">
        <v>5</v>
      </c>
      <c r="E35" s="273" t="s">
        <v>41</v>
      </c>
      <c r="F35" s="273" t="s">
        <v>47</v>
      </c>
      <c r="G35" s="32" t="s">
        <v>166</v>
      </c>
      <c r="H35" s="44">
        <f t="shared" ref="H35:H66" si="4">I35+J35</f>
        <v>4300.6024405506942</v>
      </c>
      <c r="I35" s="44">
        <f>I36+I37+I38+I39</f>
        <v>3827.5361720901192</v>
      </c>
      <c r="J35" s="44">
        <f>J36+J37+J38+J39</f>
        <v>473.06626846057543</v>
      </c>
      <c r="K35" s="9">
        <v>0</v>
      </c>
      <c r="L35" s="112">
        <v>0</v>
      </c>
      <c r="M35" s="366"/>
    </row>
    <row r="36" spans="1:13" ht="15.75" x14ac:dyDescent="0.25">
      <c r="A36" s="271">
        <f t="shared" si="1"/>
        <v>9</v>
      </c>
      <c r="B36" s="77"/>
      <c r="C36" s="77"/>
      <c r="D36" s="271"/>
      <c r="E36" s="274"/>
      <c r="F36" s="274"/>
      <c r="G36" s="12">
        <v>2017</v>
      </c>
      <c r="H36" s="16">
        <f t="shared" si="4"/>
        <v>811.44125156445511</v>
      </c>
      <c r="I36" s="11">
        <v>722.18271389236497</v>
      </c>
      <c r="J36" s="11">
        <v>89.2585376720901</v>
      </c>
      <c r="K36" s="9"/>
      <c r="L36" s="112"/>
      <c r="M36" s="367"/>
    </row>
    <row r="37" spans="1:13" ht="15.75" x14ac:dyDescent="0.25">
      <c r="A37" s="271">
        <f t="shared" si="1"/>
        <v>10</v>
      </c>
      <c r="B37" s="77"/>
      <c r="C37" s="77"/>
      <c r="D37" s="271"/>
      <c r="E37" s="274"/>
      <c r="F37" s="274"/>
      <c r="G37" s="12">
        <v>2018</v>
      </c>
      <c r="H37" s="16">
        <f t="shared" si="4"/>
        <v>1264.936295369213</v>
      </c>
      <c r="I37" s="11">
        <v>1125.7933028785999</v>
      </c>
      <c r="J37" s="11">
        <v>139.14299249061301</v>
      </c>
      <c r="K37" s="9"/>
      <c r="L37" s="112"/>
      <c r="M37" s="367"/>
    </row>
    <row r="38" spans="1:13" ht="15.75" x14ac:dyDescent="0.25">
      <c r="A38" s="271">
        <f t="shared" si="1"/>
        <v>11</v>
      </c>
      <c r="B38" s="77"/>
      <c r="C38" s="77"/>
      <c r="D38" s="271"/>
      <c r="E38" s="274"/>
      <c r="F38" s="274"/>
      <c r="G38" s="12">
        <v>2019</v>
      </c>
      <c r="H38" s="16">
        <f t="shared" si="4"/>
        <v>871.88312891113924</v>
      </c>
      <c r="I38" s="11">
        <v>775.97598473091398</v>
      </c>
      <c r="J38" s="11">
        <v>95.907144180225302</v>
      </c>
      <c r="K38" s="9"/>
      <c r="L38" s="112"/>
      <c r="M38" s="367"/>
    </row>
    <row r="39" spans="1:13" ht="15.75" x14ac:dyDescent="0.25">
      <c r="A39" s="272">
        <f t="shared" si="1"/>
        <v>12</v>
      </c>
      <c r="B39" s="78"/>
      <c r="C39" s="78"/>
      <c r="D39" s="272"/>
      <c r="E39" s="275"/>
      <c r="F39" s="275"/>
      <c r="G39" s="12">
        <v>2020</v>
      </c>
      <c r="H39" s="16">
        <f t="shared" si="4"/>
        <v>1352.341764705887</v>
      </c>
      <c r="I39" s="11">
        <v>1203.5841705882401</v>
      </c>
      <c r="J39" s="11">
        <v>148.75759411764699</v>
      </c>
      <c r="K39" s="9"/>
      <c r="L39" s="112"/>
      <c r="M39" s="368"/>
    </row>
    <row r="40" spans="1:13" ht="15.75" x14ac:dyDescent="0.25">
      <c r="A40" s="270">
        <f>A35+1</f>
        <v>9</v>
      </c>
      <c r="B40" s="76"/>
      <c r="C40" s="76"/>
      <c r="D40" s="270" t="s">
        <v>6</v>
      </c>
      <c r="E40" s="273" t="s">
        <v>41</v>
      </c>
      <c r="F40" s="273" t="s">
        <v>48</v>
      </c>
      <c r="G40" s="32" t="s">
        <v>166</v>
      </c>
      <c r="H40" s="36">
        <f t="shared" si="4"/>
        <v>570.77961933999995</v>
      </c>
      <c r="I40" s="36">
        <f>I41+I42+I43+I44+I45</f>
        <v>513.70165740599998</v>
      </c>
      <c r="J40" s="36">
        <f>J41+J42+J43+J44+J45</f>
        <v>57.077961934000001</v>
      </c>
      <c r="K40" s="9">
        <v>0</v>
      </c>
      <c r="L40" s="112">
        <v>0</v>
      </c>
      <c r="M40" s="366"/>
    </row>
    <row r="41" spans="1:13" ht="15.75" x14ac:dyDescent="0.25">
      <c r="A41" s="271">
        <f t="shared" si="1"/>
        <v>10</v>
      </c>
      <c r="B41" s="77"/>
      <c r="C41" s="77"/>
      <c r="D41" s="271"/>
      <c r="E41" s="274"/>
      <c r="F41" s="274"/>
      <c r="G41" s="12">
        <v>2017</v>
      </c>
      <c r="H41" s="16">
        <f t="shared" si="4"/>
        <v>114.155923868</v>
      </c>
      <c r="I41" s="11">
        <v>102.7403314812</v>
      </c>
      <c r="J41" s="11">
        <v>11.4155923868</v>
      </c>
      <c r="K41" s="9"/>
      <c r="L41" s="112"/>
      <c r="M41" s="367"/>
    </row>
    <row r="42" spans="1:13" ht="15.75" x14ac:dyDescent="0.25">
      <c r="A42" s="271">
        <f t="shared" si="1"/>
        <v>11</v>
      </c>
      <c r="B42" s="77"/>
      <c r="C42" s="77"/>
      <c r="D42" s="271"/>
      <c r="E42" s="274"/>
      <c r="F42" s="274"/>
      <c r="G42" s="12">
        <v>2018</v>
      </c>
      <c r="H42" s="16">
        <f t="shared" si="4"/>
        <v>114.155923868</v>
      </c>
      <c r="I42" s="11">
        <v>102.7403314812</v>
      </c>
      <c r="J42" s="11">
        <v>11.4155923868</v>
      </c>
      <c r="K42" s="9"/>
      <c r="L42" s="112"/>
      <c r="M42" s="367"/>
    </row>
    <row r="43" spans="1:13" ht="15.75" x14ac:dyDescent="0.25">
      <c r="A43" s="271"/>
      <c r="B43" s="77"/>
      <c r="C43" s="77"/>
      <c r="D43" s="271"/>
      <c r="E43" s="274"/>
      <c r="F43" s="274"/>
      <c r="G43" s="12">
        <v>2019</v>
      </c>
      <c r="H43" s="16">
        <f t="shared" si="4"/>
        <v>114.155923868</v>
      </c>
      <c r="I43" s="11">
        <v>102.7403314812</v>
      </c>
      <c r="J43" s="11">
        <v>11.4155923868</v>
      </c>
      <c r="K43" s="9"/>
      <c r="L43" s="112"/>
      <c r="M43" s="367"/>
    </row>
    <row r="44" spans="1:13" ht="15.75" x14ac:dyDescent="0.25">
      <c r="A44" s="271"/>
      <c r="B44" s="77"/>
      <c r="C44" s="77"/>
      <c r="D44" s="271"/>
      <c r="E44" s="274"/>
      <c r="F44" s="274"/>
      <c r="G44" s="12">
        <v>2020</v>
      </c>
      <c r="H44" s="16">
        <f t="shared" si="4"/>
        <v>114.155923868</v>
      </c>
      <c r="I44" s="11">
        <v>102.7403314812</v>
      </c>
      <c r="J44" s="11">
        <v>11.4155923868</v>
      </c>
      <c r="K44" s="9"/>
      <c r="L44" s="112"/>
      <c r="M44" s="367"/>
    </row>
    <row r="45" spans="1:13" ht="15.75" x14ac:dyDescent="0.25">
      <c r="A45" s="272"/>
      <c r="B45" s="78"/>
      <c r="C45" s="78"/>
      <c r="D45" s="272"/>
      <c r="E45" s="275"/>
      <c r="F45" s="275"/>
      <c r="G45" s="12">
        <v>2021</v>
      </c>
      <c r="H45" s="16">
        <f t="shared" si="4"/>
        <v>114.155923868</v>
      </c>
      <c r="I45" s="11">
        <v>102.7403314812</v>
      </c>
      <c r="J45" s="11">
        <v>11.4155923868</v>
      </c>
      <c r="K45" s="9"/>
      <c r="L45" s="112"/>
      <c r="M45" s="368"/>
    </row>
    <row r="46" spans="1:13" ht="15.75" x14ac:dyDescent="0.25">
      <c r="A46" s="270">
        <f>A40+1</f>
        <v>10</v>
      </c>
      <c r="B46" s="76"/>
      <c r="C46" s="76"/>
      <c r="D46" s="270" t="s">
        <v>9</v>
      </c>
      <c r="E46" s="273" t="s">
        <v>41</v>
      </c>
      <c r="F46" s="273" t="s">
        <v>50</v>
      </c>
      <c r="G46" s="32" t="s">
        <v>166</v>
      </c>
      <c r="H46" s="33">
        <f t="shared" si="4"/>
        <v>1044.1714015999999</v>
      </c>
      <c r="I46" s="33">
        <f>I47+I48+I49+I50+I51</f>
        <v>939.75426143999994</v>
      </c>
      <c r="J46" s="36">
        <f>J47+J48+J49+J50+J51</f>
        <v>104.41714016</v>
      </c>
      <c r="K46" s="9">
        <v>0</v>
      </c>
      <c r="L46" s="112">
        <v>0</v>
      </c>
      <c r="M46" s="366"/>
    </row>
    <row r="47" spans="1:13" ht="15.75" x14ac:dyDescent="0.25">
      <c r="A47" s="271"/>
      <c r="B47" s="77"/>
      <c r="C47" s="77"/>
      <c r="D47" s="271"/>
      <c r="E47" s="274"/>
      <c r="F47" s="274"/>
      <c r="G47" s="10">
        <v>2016</v>
      </c>
      <c r="H47" s="13">
        <f t="shared" si="4"/>
        <v>208.83428032</v>
      </c>
      <c r="I47" s="11">
        <v>187.95085228799999</v>
      </c>
      <c r="J47" s="11">
        <v>20.883428032000001</v>
      </c>
      <c r="K47" s="9"/>
      <c r="L47" s="112"/>
      <c r="M47" s="367"/>
    </row>
    <row r="48" spans="1:13" ht="15.75" x14ac:dyDescent="0.25">
      <c r="A48" s="271"/>
      <c r="B48" s="77"/>
      <c r="C48" s="77"/>
      <c r="D48" s="271"/>
      <c r="E48" s="274"/>
      <c r="F48" s="274"/>
      <c r="G48" s="10">
        <v>2017</v>
      </c>
      <c r="H48" s="13">
        <f t="shared" si="4"/>
        <v>208.83428032</v>
      </c>
      <c r="I48" s="11">
        <v>187.95085228799999</v>
      </c>
      <c r="J48" s="11">
        <v>20.883428032000001</v>
      </c>
      <c r="K48" s="9"/>
      <c r="L48" s="112"/>
      <c r="M48" s="367"/>
    </row>
    <row r="49" spans="1:13" ht="15.75" x14ac:dyDescent="0.25">
      <c r="A49" s="271"/>
      <c r="B49" s="77"/>
      <c r="C49" s="77"/>
      <c r="D49" s="271"/>
      <c r="E49" s="274"/>
      <c r="F49" s="274"/>
      <c r="G49" s="10">
        <v>2018</v>
      </c>
      <c r="H49" s="13">
        <f t="shared" si="4"/>
        <v>208.83428032</v>
      </c>
      <c r="I49" s="11">
        <v>187.95085228799999</v>
      </c>
      <c r="J49" s="11">
        <v>20.883428032000001</v>
      </c>
      <c r="K49" s="9"/>
      <c r="L49" s="112"/>
      <c r="M49" s="367"/>
    </row>
    <row r="50" spans="1:13" ht="15.75" x14ac:dyDescent="0.25">
      <c r="A50" s="271"/>
      <c r="B50" s="77"/>
      <c r="C50" s="77"/>
      <c r="D50" s="271"/>
      <c r="E50" s="274"/>
      <c r="F50" s="274"/>
      <c r="G50" s="10">
        <v>2019</v>
      </c>
      <c r="H50" s="13">
        <f t="shared" si="4"/>
        <v>208.83428032</v>
      </c>
      <c r="I50" s="11">
        <v>187.95085228799999</v>
      </c>
      <c r="J50" s="11">
        <v>20.883428032000001</v>
      </c>
      <c r="K50" s="9"/>
      <c r="L50" s="112"/>
      <c r="M50" s="367"/>
    </row>
    <row r="51" spans="1:13" ht="15.75" x14ac:dyDescent="0.25">
      <c r="A51" s="272"/>
      <c r="B51" s="78"/>
      <c r="C51" s="78"/>
      <c r="D51" s="272"/>
      <c r="E51" s="275"/>
      <c r="F51" s="275"/>
      <c r="G51" s="10">
        <v>2020</v>
      </c>
      <c r="H51" s="13">
        <f t="shared" si="4"/>
        <v>208.83428032</v>
      </c>
      <c r="I51" s="11">
        <v>187.95085228799999</v>
      </c>
      <c r="J51" s="11">
        <v>20.883428032000001</v>
      </c>
      <c r="K51" s="9"/>
      <c r="L51" s="112"/>
      <c r="M51" s="368"/>
    </row>
    <row r="52" spans="1:13" ht="15.75" x14ac:dyDescent="0.25">
      <c r="A52" s="270">
        <f>A46+1</f>
        <v>11</v>
      </c>
      <c r="B52" s="76"/>
      <c r="C52" s="76"/>
      <c r="D52" s="270" t="s">
        <v>7</v>
      </c>
      <c r="E52" s="273" t="s">
        <v>41</v>
      </c>
      <c r="F52" s="273" t="s">
        <v>49</v>
      </c>
      <c r="G52" s="32" t="s">
        <v>166</v>
      </c>
      <c r="H52" s="33">
        <f t="shared" si="4"/>
        <v>1036.67947</v>
      </c>
      <c r="I52" s="33">
        <f>I53+I54+I55+I56+I57</f>
        <v>933.01152300000001</v>
      </c>
      <c r="J52" s="36">
        <f>J53+J54+J55+J56+J57</f>
        <v>103.667947</v>
      </c>
      <c r="K52" s="9">
        <v>0</v>
      </c>
      <c r="L52" s="112">
        <v>0</v>
      </c>
      <c r="M52" s="366" t="s">
        <v>67</v>
      </c>
    </row>
    <row r="53" spans="1:13" ht="15.75" x14ac:dyDescent="0.25">
      <c r="A53" s="271"/>
      <c r="B53" s="77"/>
      <c r="C53" s="77"/>
      <c r="D53" s="271"/>
      <c r="E53" s="274"/>
      <c r="F53" s="274"/>
      <c r="G53" s="12">
        <v>2015</v>
      </c>
      <c r="H53" s="13">
        <f t="shared" si="4"/>
        <v>207.335894</v>
      </c>
      <c r="I53" s="17">
        <v>186.6023046</v>
      </c>
      <c r="J53" s="17">
        <v>20.7335894</v>
      </c>
      <c r="K53" s="9"/>
      <c r="L53" s="112"/>
      <c r="M53" s="367"/>
    </row>
    <row r="54" spans="1:13" ht="15.75" x14ac:dyDescent="0.25">
      <c r="A54" s="271"/>
      <c r="B54" s="77"/>
      <c r="C54" s="77"/>
      <c r="D54" s="271"/>
      <c r="E54" s="274"/>
      <c r="F54" s="274"/>
      <c r="G54" s="12">
        <v>2016</v>
      </c>
      <c r="H54" s="13">
        <f t="shared" si="4"/>
        <v>207.335894</v>
      </c>
      <c r="I54" s="17">
        <v>186.6023046</v>
      </c>
      <c r="J54" s="17">
        <v>20.7335894</v>
      </c>
      <c r="K54" s="9"/>
      <c r="L54" s="112"/>
      <c r="M54" s="367"/>
    </row>
    <row r="55" spans="1:13" ht="15.75" x14ac:dyDescent="0.25">
      <c r="A55" s="271"/>
      <c r="B55" s="77"/>
      <c r="C55" s="77"/>
      <c r="D55" s="271"/>
      <c r="E55" s="274"/>
      <c r="F55" s="274"/>
      <c r="G55" s="12">
        <v>2017</v>
      </c>
      <c r="H55" s="13">
        <f t="shared" si="4"/>
        <v>207.335894</v>
      </c>
      <c r="I55" s="17">
        <v>186.6023046</v>
      </c>
      <c r="J55" s="17">
        <v>20.7335894</v>
      </c>
      <c r="K55" s="9"/>
      <c r="L55" s="112"/>
      <c r="M55" s="367"/>
    </row>
    <row r="56" spans="1:13" ht="15.75" x14ac:dyDescent="0.25">
      <c r="A56" s="271"/>
      <c r="B56" s="77"/>
      <c r="C56" s="77"/>
      <c r="D56" s="271"/>
      <c r="E56" s="274"/>
      <c r="F56" s="274"/>
      <c r="G56" s="12">
        <v>2018</v>
      </c>
      <c r="H56" s="13">
        <f t="shared" si="4"/>
        <v>207.335894</v>
      </c>
      <c r="I56" s="17">
        <v>186.6023046</v>
      </c>
      <c r="J56" s="17">
        <v>20.7335894</v>
      </c>
      <c r="K56" s="9"/>
      <c r="L56" s="112"/>
      <c r="M56" s="367"/>
    </row>
    <row r="57" spans="1:13" ht="15.75" x14ac:dyDescent="0.25">
      <c r="A57" s="272"/>
      <c r="B57" s="78"/>
      <c r="C57" s="78"/>
      <c r="D57" s="272"/>
      <c r="E57" s="275"/>
      <c r="F57" s="275"/>
      <c r="G57" s="12">
        <v>2019</v>
      </c>
      <c r="H57" s="13">
        <f t="shared" si="4"/>
        <v>207.335894</v>
      </c>
      <c r="I57" s="17">
        <v>186.6023046</v>
      </c>
      <c r="J57" s="17">
        <v>20.7335894</v>
      </c>
      <c r="K57" s="9"/>
      <c r="L57" s="112"/>
      <c r="M57" s="368"/>
    </row>
    <row r="58" spans="1:13" ht="15.75" x14ac:dyDescent="0.25">
      <c r="A58" s="270">
        <f>A52+1</f>
        <v>12</v>
      </c>
      <c r="B58" s="76"/>
      <c r="C58" s="76"/>
      <c r="D58" s="270" t="s">
        <v>8</v>
      </c>
      <c r="E58" s="273" t="s">
        <v>41</v>
      </c>
      <c r="F58" s="273" t="s">
        <v>50</v>
      </c>
      <c r="G58" s="32" t="s">
        <v>166</v>
      </c>
      <c r="H58" s="33">
        <f t="shared" si="4"/>
        <v>434.4924259</v>
      </c>
      <c r="I58" s="36">
        <f>I59+I60+I61+I62+I63</f>
        <v>391.04318331000002</v>
      </c>
      <c r="J58" s="36">
        <f>J59+J60+J61+J62+J63</f>
        <v>43.449242589999997</v>
      </c>
      <c r="K58" s="9">
        <v>0</v>
      </c>
      <c r="L58" s="112">
        <v>0</v>
      </c>
      <c r="M58" s="273"/>
    </row>
    <row r="59" spans="1:13" ht="15.75" x14ac:dyDescent="0.25">
      <c r="A59" s="271"/>
      <c r="B59" s="77"/>
      <c r="C59" s="77"/>
      <c r="D59" s="271"/>
      <c r="E59" s="274"/>
      <c r="F59" s="274"/>
      <c r="G59" s="12">
        <v>2016</v>
      </c>
      <c r="H59" s="13">
        <f t="shared" si="4"/>
        <v>86.898485180000009</v>
      </c>
      <c r="I59" s="11">
        <v>78.208636662000004</v>
      </c>
      <c r="J59" s="11">
        <v>8.6898485179999998</v>
      </c>
      <c r="K59" s="9"/>
      <c r="L59" s="112"/>
      <c r="M59" s="274"/>
    </row>
    <row r="60" spans="1:13" ht="15.75" x14ac:dyDescent="0.25">
      <c r="A60" s="271"/>
      <c r="B60" s="77"/>
      <c r="C60" s="77"/>
      <c r="D60" s="271"/>
      <c r="E60" s="274"/>
      <c r="F60" s="274"/>
      <c r="G60" s="12">
        <v>2017</v>
      </c>
      <c r="H60" s="13">
        <f t="shared" si="4"/>
        <v>86.898485180000009</v>
      </c>
      <c r="I60" s="11">
        <v>78.208636662000004</v>
      </c>
      <c r="J60" s="11">
        <v>8.6898485179999998</v>
      </c>
      <c r="K60" s="9"/>
      <c r="L60" s="112"/>
      <c r="M60" s="274"/>
    </row>
    <row r="61" spans="1:13" ht="15.75" x14ac:dyDescent="0.25">
      <c r="A61" s="271"/>
      <c r="B61" s="77"/>
      <c r="C61" s="77"/>
      <c r="D61" s="271"/>
      <c r="E61" s="274"/>
      <c r="F61" s="274"/>
      <c r="G61" s="12">
        <v>2018</v>
      </c>
      <c r="H61" s="13">
        <f t="shared" si="4"/>
        <v>86.898485180000009</v>
      </c>
      <c r="I61" s="11">
        <v>78.208636662000004</v>
      </c>
      <c r="J61" s="11">
        <v>8.6898485179999998</v>
      </c>
      <c r="K61" s="9"/>
      <c r="L61" s="112"/>
      <c r="M61" s="274"/>
    </row>
    <row r="62" spans="1:13" ht="15.75" x14ac:dyDescent="0.25">
      <c r="A62" s="271"/>
      <c r="B62" s="77"/>
      <c r="C62" s="77"/>
      <c r="D62" s="271"/>
      <c r="E62" s="274"/>
      <c r="F62" s="274"/>
      <c r="G62" s="12">
        <v>2019</v>
      </c>
      <c r="H62" s="13">
        <f t="shared" si="4"/>
        <v>86.898485180000009</v>
      </c>
      <c r="I62" s="11">
        <v>78.208636662000004</v>
      </c>
      <c r="J62" s="11">
        <v>8.6898485179999998</v>
      </c>
      <c r="K62" s="9"/>
      <c r="L62" s="112"/>
      <c r="M62" s="274"/>
    </row>
    <row r="63" spans="1:13" ht="15.75" x14ac:dyDescent="0.25">
      <c r="A63" s="272"/>
      <c r="B63" s="78"/>
      <c r="C63" s="78"/>
      <c r="D63" s="272"/>
      <c r="E63" s="275"/>
      <c r="F63" s="275"/>
      <c r="G63" s="12">
        <v>2020</v>
      </c>
      <c r="H63" s="13">
        <f t="shared" si="4"/>
        <v>86.898485180000009</v>
      </c>
      <c r="I63" s="11">
        <v>78.208636662000004</v>
      </c>
      <c r="J63" s="11">
        <v>8.6898485179999998</v>
      </c>
      <c r="K63" s="9"/>
      <c r="L63" s="112"/>
      <c r="M63" s="275"/>
    </row>
    <row r="64" spans="1:13" ht="32.25" customHeight="1" x14ac:dyDescent="0.25">
      <c r="A64" s="270">
        <f>A58+1</f>
        <v>13</v>
      </c>
      <c r="B64" s="76"/>
      <c r="C64" s="76"/>
      <c r="D64" s="270" t="s">
        <v>10</v>
      </c>
      <c r="E64" s="273" t="s">
        <v>41</v>
      </c>
      <c r="F64" s="273" t="s">
        <v>51</v>
      </c>
      <c r="G64" s="32" t="s">
        <v>166</v>
      </c>
      <c r="H64" s="44">
        <f t="shared" si="4"/>
        <v>125</v>
      </c>
      <c r="I64" s="44">
        <f>I65+I66</f>
        <v>111.25</v>
      </c>
      <c r="J64" s="44">
        <f>J65+J66</f>
        <v>13.75</v>
      </c>
      <c r="K64" s="9">
        <v>0</v>
      </c>
      <c r="L64" s="112">
        <v>0</v>
      </c>
      <c r="M64" s="273"/>
    </row>
    <row r="65" spans="1:13" ht="15.75" x14ac:dyDescent="0.25">
      <c r="A65" s="271"/>
      <c r="B65" s="77"/>
      <c r="C65" s="77"/>
      <c r="D65" s="271"/>
      <c r="E65" s="274"/>
      <c r="F65" s="274"/>
      <c r="G65" s="18">
        <v>2016</v>
      </c>
      <c r="H65" s="14">
        <f t="shared" si="4"/>
        <v>62.5</v>
      </c>
      <c r="I65" s="17">
        <v>55.625</v>
      </c>
      <c r="J65" s="17">
        <v>6.875</v>
      </c>
      <c r="K65" s="9"/>
      <c r="L65" s="112"/>
      <c r="M65" s="274"/>
    </row>
    <row r="66" spans="1:13" ht="15.75" x14ac:dyDescent="0.25">
      <c r="A66" s="272"/>
      <c r="B66" s="78"/>
      <c r="C66" s="78"/>
      <c r="D66" s="272"/>
      <c r="E66" s="275"/>
      <c r="F66" s="275"/>
      <c r="G66" s="18">
        <v>2017</v>
      </c>
      <c r="H66" s="14">
        <f t="shared" si="4"/>
        <v>62.5</v>
      </c>
      <c r="I66" s="17">
        <v>55.625</v>
      </c>
      <c r="J66" s="17">
        <v>6.875</v>
      </c>
      <c r="K66" s="9"/>
      <c r="L66" s="112"/>
      <c r="M66" s="275"/>
    </row>
    <row r="67" spans="1:13" ht="24.75" customHeight="1" x14ac:dyDescent="0.25">
      <c r="A67" s="270">
        <f>A64+1</f>
        <v>14</v>
      </c>
      <c r="B67" s="76"/>
      <c r="C67" s="76"/>
      <c r="D67" s="270" t="s">
        <v>11</v>
      </c>
      <c r="E67" s="273" t="s">
        <v>41</v>
      </c>
      <c r="F67" s="273" t="s">
        <v>52</v>
      </c>
      <c r="G67" s="32" t="s">
        <v>166</v>
      </c>
      <c r="H67" s="44">
        <f t="shared" ref="H67:H98" si="5">I67+J67</f>
        <v>125</v>
      </c>
      <c r="I67" s="44">
        <f>I68+I69</f>
        <v>111.25</v>
      </c>
      <c r="J67" s="44">
        <f>J68+J69</f>
        <v>13.75</v>
      </c>
      <c r="K67" s="9">
        <v>0</v>
      </c>
      <c r="L67" s="112">
        <v>0</v>
      </c>
      <c r="M67" s="273" t="s">
        <v>67</v>
      </c>
    </row>
    <row r="68" spans="1:13" ht="15.75" x14ac:dyDescent="0.25">
      <c r="A68" s="271"/>
      <c r="B68" s="77"/>
      <c r="C68" s="77"/>
      <c r="D68" s="271"/>
      <c r="E68" s="274"/>
      <c r="F68" s="274"/>
      <c r="G68" s="12">
        <v>2015</v>
      </c>
      <c r="H68" s="14">
        <f t="shared" si="5"/>
        <v>62.5</v>
      </c>
      <c r="I68" s="17">
        <v>55.625</v>
      </c>
      <c r="J68" s="17">
        <v>6.875</v>
      </c>
      <c r="K68" s="9"/>
      <c r="L68" s="112"/>
      <c r="M68" s="274"/>
    </row>
    <row r="69" spans="1:13" ht="15.75" x14ac:dyDescent="0.25">
      <c r="A69" s="272"/>
      <c r="B69" s="78"/>
      <c r="C69" s="78"/>
      <c r="D69" s="272"/>
      <c r="E69" s="275"/>
      <c r="F69" s="275"/>
      <c r="G69" s="12">
        <v>2016</v>
      </c>
      <c r="H69" s="14">
        <f t="shared" si="5"/>
        <v>62.5</v>
      </c>
      <c r="I69" s="17">
        <v>55.625</v>
      </c>
      <c r="J69" s="17">
        <v>6.875</v>
      </c>
      <c r="K69" s="9"/>
      <c r="L69" s="112"/>
      <c r="M69" s="275"/>
    </row>
    <row r="70" spans="1:13" ht="15.75" x14ac:dyDescent="0.25">
      <c r="A70" s="270">
        <f>A67+1</f>
        <v>15</v>
      </c>
      <c r="B70" s="76"/>
      <c r="C70" s="76"/>
      <c r="D70" s="270" t="s">
        <v>12</v>
      </c>
      <c r="E70" s="273" t="s">
        <v>41</v>
      </c>
      <c r="F70" s="273" t="s">
        <v>53</v>
      </c>
      <c r="G70" s="32" t="s">
        <v>166</v>
      </c>
      <c r="H70" s="44">
        <f t="shared" si="5"/>
        <v>125</v>
      </c>
      <c r="I70" s="44">
        <f>I71+I72</f>
        <v>111.25</v>
      </c>
      <c r="J70" s="44">
        <f>J71+J72</f>
        <v>13.75</v>
      </c>
      <c r="K70" s="9">
        <v>0</v>
      </c>
      <c r="L70" s="112">
        <v>0</v>
      </c>
      <c r="M70" s="273"/>
    </row>
    <row r="71" spans="1:13" ht="15.75" x14ac:dyDescent="0.25">
      <c r="A71" s="271"/>
      <c r="B71" s="77"/>
      <c r="C71" s="77"/>
      <c r="D71" s="271"/>
      <c r="E71" s="274"/>
      <c r="F71" s="274"/>
      <c r="G71" s="18">
        <v>2017</v>
      </c>
      <c r="H71" s="14">
        <f t="shared" si="5"/>
        <v>62.5</v>
      </c>
      <c r="I71" s="17">
        <v>55.625</v>
      </c>
      <c r="J71" s="17">
        <v>6.875</v>
      </c>
      <c r="K71" s="9"/>
      <c r="L71" s="112"/>
      <c r="M71" s="274"/>
    </row>
    <row r="72" spans="1:13" ht="15.75" x14ac:dyDescent="0.25">
      <c r="A72" s="272"/>
      <c r="B72" s="78"/>
      <c r="C72" s="78"/>
      <c r="D72" s="272"/>
      <c r="E72" s="275"/>
      <c r="F72" s="275"/>
      <c r="G72" s="18">
        <v>2018</v>
      </c>
      <c r="H72" s="14">
        <f t="shared" si="5"/>
        <v>62.5</v>
      </c>
      <c r="I72" s="17">
        <v>55.625</v>
      </c>
      <c r="J72" s="17">
        <v>6.875</v>
      </c>
      <c r="K72" s="9"/>
      <c r="L72" s="112"/>
      <c r="M72" s="275"/>
    </row>
    <row r="73" spans="1:13" ht="15.75" x14ac:dyDescent="0.25">
      <c r="A73" s="282">
        <f>A70+1</f>
        <v>16</v>
      </c>
      <c r="B73" s="79"/>
      <c r="C73" s="79"/>
      <c r="D73" s="282" t="s">
        <v>13</v>
      </c>
      <c r="E73" s="273" t="s">
        <v>41</v>
      </c>
      <c r="F73" s="273" t="s">
        <v>51</v>
      </c>
      <c r="G73" s="32" t="s">
        <v>166</v>
      </c>
      <c r="H73" s="44">
        <f t="shared" si="5"/>
        <v>95</v>
      </c>
      <c r="I73" s="44">
        <f>I74+I75</f>
        <v>84.55</v>
      </c>
      <c r="J73" s="44">
        <f>J74+J75</f>
        <v>10.45</v>
      </c>
      <c r="K73" s="9">
        <v>0</v>
      </c>
      <c r="L73" s="112">
        <v>0</v>
      </c>
      <c r="M73" s="273"/>
    </row>
    <row r="74" spans="1:13" ht="15.75" x14ac:dyDescent="0.25">
      <c r="A74" s="283"/>
      <c r="B74" s="80"/>
      <c r="C74" s="80"/>
      <c r="D74" s="283"/>
      <c r="E74" s="274"/>
      <c r="F74" s="274"/>
      <c r="G74" s="19">
        <v>2016</v>
      </c>
      <c r="H74" s="14">
        <f t="shared" si="5"/>
        <v>47.5</v>
      </c>
      <c r="I74" s="17">
        <v>42.274999999999999</v>
      </c>
      <c r="J74" s="17">
        <v>5.2249999999999996</v>
      </c>
      <c r="K74" s="9"/>
      <c r="L74" s="112"/>
      <c r="M74" s="274"/>
    </row>
    <row r="75" spans="1:13" ht="15.75" x14ac:dyDescent="0.25">
      <c r="A75" s="284"/>
      <c r="B75" s="81"/>
      <c r="C75" s="81"/>
      <c r="D75" s="284"/>
      <c r="E75" s="275"/>
      <c r="F75" s="275"/>
      <c r="G75" s="19">
        <v>2017</v>
      </c>
      <c r="H75" s="14">
        <f t="shared" si="5"/>
        <v>47.5</v>
      </c>
      <c r="I75" s="17">
        <v>42.274999999999999</v>
      </c>
      <c r="J75" s="17">
        <v>5.2249999999999996</v>
      </c>
      <c r="K75" s="9"/>
      <c r="L75" s="112"/>
      <c r="M75" s="275"/>
    </row>
    <row r="76" spans="1:13" ht="15.75" x14ac:dyDescent="0.25">
      <c r="A76" s="285">
        <f>A73+1</f>
        <v>17</v>
      </c>
      <c r="B76" s="70"/>
      <c r="C76" s="70"/>
      <c r="D76" s="285" t="s">
        <v>14</v>
      </c>
      <c r="E76" s="273" t="s">
        <v>41</v>
      </c>
      <c r="F76" s="273" t="s">
        <v>53</v>
      </c>
      <c r="G76" s="32" t="s">
        <v>166</v>
      </c>
      <c r="H76" s="44">
        <f t="shared" si="5"/>
        <v>95</v>
      </c>
      <c r="I76" s="44">
        <f>I77+I78</f>
        <v>84.55</v>
      </c>
      <c r="J76" s="44">
        <f>J77+J78</f>
        <v>10.45</v>
      </c>
      <c r="K76" s="9">
        <v>0</v>
      </c>
      <c r="L76" s="112">
        <v>0</v>
      </c>
      <c r="M76" s="273"/>
    </row>
    <row r="77" spans="1:13" ht="15.75" x14ac:dyDescent="0.25">
      <c r="A77" s="286"/>
      <c r="B77" s="71"/>
      <c r="C77" s="71"/>
      <c r="D77" s="286"/>
      <c r="E77" s="274"/>
      <c r="F77" s="274"/>
      <c r="G77" s="18">
        <v>2017</v>
      </c>
      <c r="H77" s="14">
        <f t="shared" si="5"/>
        <v>47.5</v>
      </c>
      <c r="I77" s="17">
        <v>42.274999999999999</v>
      </c>
      <c r="J77" s="17">
        <v>5.2249999999999996</v>
      </c>
      <c r="K77" s="9"/>
      <c r="L77" s="112"/>
      <c r="M77" s="274"/>
    </row>
    <row r="78" spans="1:13" ht="15.75" x14ac:dyDescent="0.25">
      <c r="A78" s="287"/>
      <c r="B78" s="72"/>
      <c r="C78" s="72"/>
      <c r="D78" s="287"/>
      <c r="E78" s="275"/>
      <c r="F78" s="275"/>
      <c r="G78" s="18">
        <v>2018</v>
      </c>
      <c r="H78" s="14">
        <f t="shared" si="5"/>
        <v>47.5</v>
      </c>
      <c r="I78" s="17">
        <v>42.274999999999999</v>
      </c>
      <c r="J78" s="17">
        <v>5.2249999999999996</v>
      </c>
      <c r="K78" s="9"/>
      <c r="L78" s="112"/>
      <c r="M78" s="275"/>
    </row>
    <row r="79" spans="1:13" ht="15.75" x14ac:dyDescent="0.25">
      <c r="A79" s="285">
        <f>A76+1</f>
        <v>18</v>
      </c>
      <c r="B79" s="70"/>
      <c r="C79" s="70"/>
      <c r="D79" s="285" t="s">
        <v>54</v>
      </c>
      <c r="E79" s="273" t="s">
        <v>41</v>
      </c>
      <c r="F79" s="273" t="s">
        <v>52</v>
      </c>
      <c r="G79" s="32" t="s">
        <v>166</v>
      </c>
      <c r="H79" s="34">
        <f t="shared" si="5"/>
        <v>125</v>
      </c>
      <c r="I79" s="34">
        <f>I80+I81</f>
        <v>111.25</v>
      </c>
      <c r="J79" s="34">
        <f>J80+J81</f>
        <v>13.75</v>
      </c>
      <c r="K79" s="9">
        <v>0</v>
      </c>
      <c r="L79" s="112">
        <v>0</v>
      </c>
      <c r="M79" s="273" t="s">
        <v>67</v>
      </c>
    </row>
    <row r="80" spans="1:13" ht="15.75" x14ac:dyDescent="0.25">
      <c r="A80" s="286"/>
      <c r="B80" s="71"/>
      <c r="C80" s="71"/>
      <c r="D80" s="286"/>
      <c r="E80" s="274"/>
      <c r="F80" s="274"/>
      <c r="G80" s="18">
        <v>2015</v>
      </c>
      <c r="H80" s="14">
        <f t="shared" si="5"/>
        <v>62.5</v>
      </c>
      <c r="I80" s="17">
        <v>55.625</v>
      </c>
      <c r="J80" s="17">
        <v>6.875</v>
      </c>
      <c r="K80" s="9"/>
      <c r="L80" s="112"/>
      <c r="M80" s="274"/>
    </row>
    <row r="81" spans="1:13" ht="15.75" x14ac:dyDescent="0.25">
      <c r="A81" s="287"/>
      <c r="B81" s="72"/>
      <c r="C81" s="72"/>
      <c r="D81" s="287"/>
      <c r="E81" s="275"/>
      <c r="F81" s="275"/>
      <c r="G81" s="18">
        <v>2016</v>
      </c>
      <c r="H81" s="14">
        <f t="shared" si="5"/>
        <v>62.5</v>
      </c>
      <c r="I81" s="17">
        <v>55.625</v>
      </c>
      <c r="J81" s="17">
        <v>6.875</v>
      </c>
      <c r="K81" s="9"/>
      <c r="L81" s="112"/>
      <c r="M81" s="275"/>
    </row>
    <row r="82" spans="1:13" ht="15.75" x14ac:dyDescent="0.25">
      <c r="A82" s="285">
        <v>19</v>
      </c>
      <c r="B82" s="70"/>
      <c r="C82" s="70"/>
      <c r="D82" s="288" t="s">
        <v>15</v>
      </c>
      <c r="E82" s="273" t="s">
        <v>41</v>
      </c>
      <c r="F82" s="273" t="s">
        <v>53</v>
      </c>
      <c r="G82" s="32" t="s">
        <v>166</v>
      </c>
      <c r="H82" s="34">
        <f t="shared" si="5"/>
        <v>125</v>
      </c>
      <c r="I82" s="34">
        <f>I83+I84</f>
        <v>111.25</v>
      </c>
      <c r="J82" s="34">
        <f>J83+J84</f>
        <v>13.75</v>
      </c>
      <c r="K82" s="9">
        <v>0</v>
      </c>
      <c r="L82" s="112">
        <v>0</v>
      </c>
      <c r="M82" s="273"/>
    </row>
    <row r="83" spans="1:13" ht="15.75" x14ac:dyDescent="0.25">
      <c r="A83" s="286"/>
      <c r="B83" s="71"/>
      <c r="C83" s="71"/>
      <c r="D83" s="289"/>
      <c r="E83" s="274"/>
      <c r="F83" s="274"/>
      <c r="G83" s="12">
        <v>2017</v>
      </c>
      <c r="H83" s="14">
        <f t="shared" si="5"/>
        <v>62.5</v>
      </c>
      <c r="I83" s="17">
        <v>55.625</v>
      </c>
      <c r="J83" s="17">
        <v>6.875</v>
      </c>
      <c r="K83" s="9"/>
      <c r="L83" s="112"/>
      <c r="M83" s="274"/>
    </row>
    <row r="84" spans="1:13" ht="15.75" x14ac:dyDescent="0.25">
      <c r="A84" s="287"/>
      <c r="B84" s="72"/>
      <c r="C84" s="72"/>
      <c r="D84" s="290"/>
      <c r="E84" s="275"/>
      <c r="F84" s="275"/>
      <c r="G84" s="12">
        <v>2018</v>
      </c>
      <c r="H84" s="14">
        <f t="shared" si="5"/>
        <v>62.5</v>
      </c>
      <c r="I84" s="17">
        <v>55.625</v>
      </c>
      <c r="J84" s="17">
        <v>6.875</v>
      </c>
      <c r="K84" s="9"/>
      <c r="L84" s="112"/>
      <c r="M84" s="275"/>
    </row>
    <row r="85" spans="1:13" ht="15.75" x14ac:dyDescent="0.25">
      <c r="A85" s="285">
        <v>20</v>
      </c>
      <c r="B85" s="70"/>
      <c r="C85" s="70"/>
      <c r="D85" s="288" t="s">
        <v>16</v>
      </c>
      <c r="E85" s="273" t="s">
        <v>41</v>
      </c>
      <c r="F85" s="273" t="s">
        <v>55</v>
      </c>
      <c r="G85" s="32" t="s">
        <v>166</v>
      </c>
      <c r="H85" s="34">
        <f t="shared" si="5"/>
        <v>125</v>
      </c>
      <c r="I85" s="34">
        <f>I86+I87</f>
        <v>111.25</v>
      </c>
      <c r="J85" s="34">
        <f>J86+J87</f>
        <v>13.75</v>
      </c>
      <c r="K85" s="9">
        <v>0</v>
      </c>
      <c r="L85" s="112">
        <v>0</v>
      </c>
      <c r="M85" s="273"/>
    </row>
    <row r="86" spans="1:13" ht="15.75" x14ac:dyDescent="0.25">
      <c r="A86" s="286"/>
      <c r="B86" s="71"/>
      <c r="C86" s="71"/>
      <c r="D86" s="289"/>
      <c r="E86" s="274"/>
      <c r="F86" s="274"/>
      <c r="G86" s="12">
        <v>2018</v>
      </c>
      <c r="H86" s="14">
        <f t="shared" si="5"/>
        <v>62.5</v>
      </c>
      <c r="I86" s="17">
        <v>55.625</v>
      </c>
      <c r="J86" s="17">
        <v>6.875</v>
      </c>
      <c r="K86" s="9"/>
      <c r="L86" s="112"/>
      <c r="M86" s="274"/>
    </row>
    <row r="87" spans="1:13" ht="15.75" x14ac:dyDescent="0.25">
      <c r="A87" s="287"/>
      <c r="B87" s="72"/>
      <c r="C87" s="72"/>
      <c r="D87" s="290"/>
      <c r="E87" s="275"/>
      <c r="F87" s="275"/>
      <c r="G87" s="12">
        <v>2019</v>
      </c>
      <c r="H87" s="14">
        <f t="shared" si="5"/>
        <v>62.5</v>
      </c>
      <c r="I87" s="17">
        <v>55.625</v>
      </c>
      <c r="J87" s="17">
        <v>6.875</v>
      </c>
      <c r="K87" s="9"/>
      <c r="L87" s="112"/>
      <c r="M87" s="275"/>
    </row>
    <row r="88" spans="1:13" ht="15.75" x14ac:dyDescent="0.25">
      <c r="A88" s="288" t="s">
        <v>209</v>
      </c>
      <c r="B88" s="73"/>
      <c r="C88" s="73"/>
      <c r="D88" s="288" t="s">
        <v>17</v>
      </c>
      <c r="E88" s="273" t="s">
        <v>41</v>
      </c>
      <c r="F88" s="273" t="s">
        <v>53</v>
      </c>
      <c r="G88" s="32" t="s">
        <v>166</v>
      </c>
      <c r="H88" s="34">
        <f t="shared" si="5"/>
        <v>125</v>
      </c>
      <c r="I88" s="34">
        <f>I89+I90</f>
        <v>111.25</v>
      </c>
      <c r="J88" s="34">
        <f>J89+J90</f>
        <v>13.75</v>
      </c>
      <c r="K88" s="9">
        <v>0</v>
      </c>
      <c r="L88" s="112">
        <v>0</v>
      </c>
      <c r="M88" s="273"/>
    </row>
    <row r="89" spans="1:13" ht="15.75" x14ac:dyDescent="0.25">
      <c r="A89" s="289"/>
      <c r="B89" s="74"/>
      <c r="C89" s="74"/>
      <c r="D89" s="289"/>
      <c r="E89" s="274"/>
      <c r="F89" s="274"/>
      <c r="G89" s="12">
        <v>2017</v>
      </c>
      <c r="H89" s="14">
        <f t="shared" si="5"/>
        <v>62.5</v>
      </c>
      <c r="I89" s="17">
        <v>55.625</v>
      </c>
      <c r="J89" s="17">
        <v>6.875</v>
      </c>
      <c r="K89" s="9"/>
      <c r="L89" s="112"/>
      <c r="M89" s="274"/>
    </row>
    <row r="90" spans="1:13" ht="15.75" x14ac:dyDescent="0.25">
      <c r="A90" s="290"/>
      <c r="B90" s="75"/>
      <c r="C90" s="75"/>
      <c r="D90" s="290"/>
      <c r="E90" s="275"/>
      <c r="F90" s="275"/>
      <c r="G90" s="12">
        <v>2018</v>
      </c>
      <c r="H90" s="14">
        <f t="shared" si="5"/>
        <v>62.5</v>
      </c>
      <c r="I90" s="17">
        <v>55.625</v>
      </c>
      <c r="J90" s="17">
        <v>6.875</v>
      </c>
      <c r="K90" s="9"/>
      <c r="L90" s="112"/>
      <c r="M90" s="275"/>
    </row>
    <row r="91" spans="1:13" ht="15.75" x14ac:dyDescent="0.25">
      <c r="A91" s="288" t="s">
        <v>210</v>
      </c>
      <c r="B91" s="73"/>
      <c r="C91" s="73"/>
      <c r="D91" s="288" t="s">
        <v>18</v>
      </c>
      <c r="E91" s="273" t="s">
        <v>41</v>
      </c>
      <c r="F91" s="273" t="s">
        <v>52</v>
      </c>
      <c r="G91" s="32" t="s">
        <v>166</v>
      </c>
      <c r="H91" s="34">
        <f t="shared" si="5"/>
        <v>125</v>
      </c>
      <c r="I91" s="34">
        <f>I92+I93</f>
        <v>111.25</v>
      </c>
      <c r="J91" s="34">
        <f>J92+J93</f>
        <v>13.75</v>
      </c>
      <c r="K91" s="9">
        <v>0</v>
      </c>
      <c r="L91" s="112">
        <v>0</v>
      </c>
      <c r="M91" s="273" t="s">
        <v>67</v>
      </c>
    </row>
    <row r="92" spans="1:13" ht="15.75" x14ac:dyDescent="0.25">
      <c r="A92" s="289"/>
      <c r="B92" s="74"/>
      <c r="C92" s="74"/>
      <c r="D92" s="289"/>
      <c r="E92" s="274"/>
      <c r="F92" s="274"/>
      <c r="G92" s="12">
        <v>2015</v>
      </c>
      <c r="H92" s="14">
        <f t="shared" si="5"/>
        <v>62.5</v>
      </c>
      <c r="I92" s="17">
        <v>55.625</v>
      </c>
      <c r="J92" s="17">
        <v>6.875</v>
      </c>
      <c r="K92" s="9"/>
      <c r="L92" s="112"/>
      <c r="M92" s="274"/>
    </row>
    <row r="93" spans="1:13" ht="15.75" x14ac:dyDescent="0.25">
      <c r="A93" s="290"/>
      <c r="B93" s="75"/>
      <c r="C93" s="75"/>
      <c r="D93" s="290"/>
      <c r="E93" s="275"/>
      <c r="F93" s="275"/>
      <c r="G93" s="12">
        <v>2016</v>
      </c>
      <c r="H93" s="14">
        <f t="shared" si="5"/>
        <v>62.5</v>
      </c>
      <c r="I93" s="17">
        <v>55.625</v>
      </c>
      <c r="J93" s="17">
        <v>6.875</v>
      </c>
      <c r="K93" s="9"/>
      <c r="L93" s="112"/>
      <c r="M93" s="275"/>
    </row>
    <row r="94" spans="1:13" ht="15.75" x14ac:dyDescent="0.25">
      <c r="A94" s="288" t="s">
        <v>211</v>
      </c>
      <c r="B94" s="73"/>
      <c r="C94" s="73"/>
      <c r="D94" s="288" t="s">
        <v>19</v>
      </c>
      <c r="E94" s="273" t="s">
        <v>41</v>
      </c>
      <c r="F94" s="273" t="s">
        <v>55</v>
      </c>
      <c r="G94" s="32" t="s">
        <v>166</v>
      </c>
      <c r="H94" s="34">
        <f t="shared" si="5"/>
        <v>125</v>
      </c>
      <c r="I94" s="34">
        <f>I95+I96</f>
        <v>111.25</v>
      </c>
      <c r="J94" s="34">
        <f>J95+J96</f>
        <v>13.75</v>
      </c>
      <c r="K94" s="9">
        <v>0</v>
      </c>
      <c r="L94" s="112">
        <v>0</v>
      </c>
      <c r="M94" s="273"/>
    </row>
    <row r="95" spans="1:13" ht="15.75" x14ac:dyDescent="0.25">
      <c r="A95" s="289"/>
      <c r="B95" s="74"/>
      <c r="C95" s="74"/>
      <c r="D95" s="289"/>
      <c r="E95" s="274"/>
      <c r="F95" s="274"/>
      <c r="G95" s="12">
        <v>2018</v>
      </c>
      <c r="H95" s="14">
        <f t="shared" si="5"/>
        <v>62.5</v>
      </c>
      <c r="I95" s="17">
        <v>55.625</v>
      </c>
      <c r="J95" s="17">
        <v>6.875</v>
      </c>
      <c r="K95" s="9"/>
      <c r="L95" s="112"/>
      <c r="M95" s="274"/>
    </row>
    <row r="96" spans="1:13" ht="15.75" x14ac:dyDescent="0.25">
      <c r="A96" s="290"/>
      <c r="B96" s="75"/>
      <c r="C96" s="75"/>
      <c r="D96" s="290"/>
      <c r="E96" s="275"/>
      <c r="F96" s="275"/>
      <c r="G96" s="12">
        <v>2019</v>
      </c>
      <c r="H96" s="14">
        <f t="shared" si="5"/>
        <v>62.5</v>
      </c>
      <c r="I96" s="17">
        <v>55.625</v>
      </c>
      <c r="J96" s="17">
        <v>6.875</v>
      </c>
      <c r="K96" s="9"/>
      <c r="L96" s="112"/>
      <c r="M96" s="275"/>
    </row>
    <row r="97" spans="1:13" ht="15.75" x14ac:dyDescent="0.25">
      <c r="A97" s="288" t="s">
        <v>212</v>
      </c>
      <c r="B97" s="73"/>
      <c r="C97" s="73"/>
      <c r="D97" s="288" t="s">
        <v>20</v>
      </c>
      <c r="E97" s="273" t="s">
        <v>41</v>
      </c>
      <c r="F97" s="273" t="s">
        <v>51</v>
      </c>
      <c r="G97" s="32" t="s">
        <v>166</v>
      </c>
      <c r="H97" s="34">
        <f t="shared" si="5"/>
        <v>125</v>
      </c>
      <c r="I97" s="34">
        <f>I98+I99</f>
        <v>111.25</v>
      </c>
      <c r="J97" s="34">
        <f>J98+J99</f>
        <v>13.75</v>
      </c>
      <c r="K97" s="9">
        <v>0</v>
      </c>
      <c r="L97" s="112">
        <v>0</v>
      </c>
      <c r="M97" s="273"/>
    </row>
    <row r="98" spans="1:13" ht="15.75" x14ac:dyDescent="0.25">
      <c r="A98" s="289"/>
      <c r="B98" s="74"/>
      <c r="C98" s="74"/>
      <c r="D98" s="289"/>
      <c r="E98" s="274"/>
      <c r="F98" s="274"/>
      <c r="G98" s="12">
        <v>2016</v>
      </c>
      <c r="H98" s="14">
        <f t="shared" si="5"/>
        <v>62.5</v>
      </c>
      <c r="I98" s="17">
        <v>55.625</v>
      </c>
      <c r="J98" s="17">
        <v>6.875</v>
      </c>
      <c r="K98" s="9"/>
      <c r="L98" s="112"/>
      <c r="M98" s="274"/>
    </row>
    <row r="99" spans="1:13" ht="15.75" x14ac:dyDescent="0.25">
      <c r="A99" s="290"/>
      <c r="B99" s="75"/>
      <c r="C99" s="75"/>
      <c r="D99" s="290"/>
      <c r="E99" s="275"/>
      <c r="F99" s="275"/>
      <c r="G99" s="12">
        <v>2017</v>
      </c>
      <c r="H99" s="14">
        <f t="shared" ref="H99:H130" si="6">I99+J99</f>
        <v>62.5</v>
      </c>
      <c r="I99" s="17">
        <v>55.625</v>
      </c>
      <c r="J99" s="17">
        <v>6.875</v>
      </c>
      <c r="K99" s="9"/>
      <c r="L99" s="112"/>
      <c r="M99" s="275"/>
    </row>
    <row r="100" spans="1:13" ht="15.75" x14ac:dyDescent="0.25">
      <c r="A100" s="282">
        <v>25</v>
      </c>
      <c r="B100" s="79"/>
      <c r="C100" s="79"/>
      <c r="D100" s="282" t="s">
        <v>21</v>
      </c>
      <c r="E100" s="273" t="s">
        <v>41</v>
      </c>
      <c r="F100" s="273" t="s">
        <v>53</v>
      </c>
      <c r="G100" s="32" t="s">
        <v>166</v>
      </c>
      <c r="H100" s="34">
        <f t="shared" si="6"/>
        <v>125</v>
      </c>
      <c r="I100" s="34">
        <f>I101+I102</f>
        <v>111.25</v>
      </c>
      <c r="J100" s="34">
        <f>J101+J102</f>
        <v>13.75</v>
      </c>
      <c r="K100" s="9">
        <v>0</v>
      </c>
      <c r="L100" s="112">
        <v>0</v>
      </c>
      <c r="M100" s="273"/>
    </row>
    <row r="101" spans="1:13" ht="15.75" x14ac:dyDescent="0.25">
      <c r="A101" s="283"/>
      <c r="B101" s="80"/>
      <c r="C101" s="80"/>
      <c r="D101" s="283"/>
      <c r="E101" s="274"/>
      <c r="F101" s="274"/>
      <c r="G101" s="12">
        <v>2017</v>
      </c>
      <c r="H101" s="14">
        <f t="shared" si="6"/>
        <v>62.5</v>
      </c>
      <c r="I101" s="17">
        <v>55.625</v>
      </c>
      <c r="J101" s="17">
        <v>6.875</v>
      </c>
      <c r="K101" s="9"/>
      <c r="L101" s="112"/>
      <c r="M101" s="274"/>
    </row>
    <row r="102" spans="1:13" ht="15.75" x14ac:dyDescent="0.25">
      <c r="A102" s="284"/>
      <c r="B102" s="81"/>
      <c r="C102" s="81"/>
      <c r="D102" s="284"/>
      <c r="E102" s="275"/>
      <c r="F102" s="275"/>
      <c r="G102" s="12">
        <v>2018</v>
      </c>
      <c r="H102" s="14">
        <f t="shared" si="6"/>
        <v>62.5</v>
      </c>
      <c r="I102" s="17">
        <v>55.625</v>
      </c>
      <c r="J102" s="17">
        <v>6.875</v>
      </c>
      <c r="K102" s="9"/>
      <c r="L102" s="112"/>
      <c r="M102" s="275"/>
    </row>
    <row r="103" spans="1:13" ht="15.75" x14ac:dyDescent="0.25">
      <c r="A103" s="282">
        <v>26</v>
      </c>
      <c r="B103" s="79"/>
      <c r="C103" s="79"/>
      <c r="D103" s="282" t="s">
        <v>22</v>
      </c>
      <c r="E103" s="273" t="s">
        <v>41</v>
      </c>
      <c r="F103" s="273" t="s">
        <v>55</v>
      </c>
      <c r="G103" s="32" t="s">
        <v>166</v>
      </c>
      <c r="H103" s="34">
        <f t="shared" si="6"/>
        <v>125</v>
      </c>
      <c r="I103" s="34">
        <f>I104+I105</f>
        <v>111.25</v>
      </c>
      <c r="J103" s="34">
        <f>J104+J105</f>
        <v>13.75</v>
      </c>
      <c r="K103" s="9">
        <v>0</v>
      </c>
      <c r="L103" s="112">
        <v>0</v>
      </c>
      <c r="M103" s="273"/>
    </row>
    <row r="104" spans="1:13" ht="15.75" x14ac:dyDescent="0.25">
      <c r="A104" s="283"/>
      <c r="B104" s="80"/>
      <c r="C104" s="80"/>
      <c r="D104" s="283"/>
      <c r="E104" s="274"/>
      <c r="F104" s="274"/>
      <c r="G104" s="12">
        <v>2018</v>
      </c>
      <c r="H104" s="14">
        <f t="shared" si="6"/>
        <v>62.5</v>
      </c>
      <c r="I104" s="17">
        <v>55.625</v>
      </c>
      <c r="J104" s="17">
        <v>6.875</v>
      </c>
      <c r="K104" s="9"/>
      <c r="L104" s="112"/>
      <c r="M104" s="274"/>
    </row>
    <row r="105" spans="1:13" ht="15.75" x14ac:dyDescent="0.25">
      <c r="A105" s="284"/>
      <c r="B105" s="81"/>
      <c r="C105" s="81"/>
      <c r="D105" s="284"/>
      <c r="E105" s="275"/>
      <c r="F105" s="275"/>
      <c r="G105" s="12">
        <v>2019</v>
      </c>
      <c r="H105" s="14">
        <f t="shared" si="6"/>
        <v>62.5</v>
      </c>
      <c r="I105" s="17">
        <v>55.625</v>
      </c>
      <c r="J105" s="17">
        <v>6.875</v>
      </c>
      <c r="K105" s="9"/>
      <c r="L105" s="112"/>
      <c r="M105" s="275"/>
    </row>
    <row r="106" spans="1:13" ht="55.5" customHeight="1" x14ac:dyDescent="0.25">
      <c r="A106" s="282">
        <v>27</v>
      </c>
      <c r="B106" s="79"/>
      <c r="C106" s="79"/>
      <c r="D106" s="282" t="s">
        <v>23</v>
      </c>
      <c r="E106" s="273" t="s">
        <v>41</v>
      </c>
      <c r="F106" s="273" t="s">
        <v>55</v>
      </c>
      <c r="G106" s="32" t="s">
        <v>166</v>
      </c>
      <c r="H106" s="34">
        <f t="shared" si="6"/>
        <v>125</v>
      </c>
      <c r="I106" s="34">
        <f>I107+I108</f>
        <v>111.25</v>
      </c>
      <c r="J106" s="34">
        <f>J107+J108</f>
        <v>13.75</v>
      </c>
      <c r="K106" s="9">
        <v>0</v>
      </c>
      <c r="L106" s="112">
        <v>0</v>
      </c>
      <c r="M106" s="273"/>
    </row>
    <row r="107" spans="1:13" ht="15.75" x14ac:dyDescent="0.25">
      <c r="A107" s="283"/>
      <c r="B107" s="80"/>
      <c r="C107" s="80"/>
      <c r="D107" s="283"/>
      <c r="E107" s="274"/>
      <c r="F107" s="274"/>
      <c r="G107" s="12">
        <v>2018</v>
      </c>
      <c r="H107" s="14">
        <f t="shared" si="6"/>
        <v>62.5</v>
      </c>
      <c r="I107" s="17">
        <v>55.625</v>
      </c>
      <c r="J107" s="17">
        <v>6.875</v>
      </c>
      <c r="K107" s="9"/>
      <c r="L107" s="112"/>
      <c r="M107" s="274"/>
    </row>
    <row r="108" spans="1:13" ht="15.75" x14ac:dyDescent="0.25">
      <c r="A108" s="284"/>
      <c r="B108" s="81"/>
      <c r="C108" s="81"/>
      <c r="D108" s="284"/>
      <c r="E108" s="275"/>
      <c r="F108" s="275"/>
      <c r="G108" s="12">
        <v>2019</v>
      </c>
      <c r="H108" s="14">
        <f t="shared" si="6"/>
        <v>62.5</v>
      </c>
      <c r="I108" s="17">
        <v>55.625</v>
      </c>
      <c r="J108" s="17">
        <v>6.875</v>
      </c>
      <c r="K108" s="9"/>
      <c r="L108" s="112"/>
      <c r="M108" s="275"/>
    </row>
    <row r="109" spans="1:13" ht="33.75" customHeight="1" x14ac:dyDescent="0.25">
      <c r="A109" s="282">
        <v>28</v>
      </c>
      <c r="B109" s="79"/>
      <c r="C109" s="79"/>
      <c r="D109" s="282" t="s">
        <v>24</v>
      </c>
      <c r="E109" s="273" t="s">
        <v>41</v>
      </c>
      <c r="F109" s="273" t="s">
        <v>56</v>
      </c>
      <c r="G109" s="32" t="s">
        <v>166</v>
      </c>
      <c r="H109" s="34">
        <f t="shared" si="6"/>
        <v>125</v>
      </c>
      <c r="I109" s="34">
        <f>I110+I111</f>
        <v>111.25</v>
      </c>
      <c r="J109" s="34">
        <f>J110+J111</f>
        <v>13.75</v>
      </c>
      <c r="K109" s="9">
        <v>0</v>
      </c>
      <c r="L109" s="112">
        <v>0</v>
      </c>
      <c r="M109" s="273"/>
    </row>
    <row r="110" spans="1:13" ht="15.75" x14ac:dyDescent="0.25">
      <c r="A110" s="283"/>
      <c r="B110" s="80"/>
      <c r="C110" s="80"/>
      <c r="D110" s="283"/>
      <c r="E110" s="274"/>
      <c r="F110" s="274"/>
      <c r="G110" s="12">
        <v>2019</v>
      </c>
      <c r="H110" s="14">
        <f t="shared" si="6"/>
        <v>62.5</v>
      </c>
      <c r="I110" s="17">
        <v>55.625</v>
      </c>
      <c r="J110" s="17">
        <v>6.875</v>
      </c>
      <c r="K110" s="9"/>
      <c r="L110" s="112"/>
      <c r="M110" s="274"/>
    </row>
    <row r="111" spans="1:13" ht="15.75" x14ac:dyDescent="0.25">
      <c r="A111" s="284"/>
      <c r="B111" s="81"/>
      <c r="C111" s="81"/>
      <c r="D111" s="284"/>
      <c r="E111" s="275"/>
      <c r="F111" s="275"/>
      <c r="G111" s="12">
        <v>2020</v>
      </c>
      <c r="H111" s="14">
        <f t="shared" si="6"/>
        <v>62.5</v>
      </c>
      <c r="I111" s="17">
        <v>55.625</v>
      </c>
      <c r="J111" s="17">
        <v>6.875</v>
      </c>
      <c r="K111" s="9"/>
      <c r="L111" s="112"/>
      <c r="M111" s="275"/>
    </row>
    <row r="112" spans="1:13" ht="33.75" customHeight="1" x14ac:dyDescent="0.25">
      <c r="A112" s="282">
        <v>29</v>
      </c>
      <c r="B112" s="79"/>
      <c r="C112" s="79"/>
      <c r="D112" s="282" t="s">
        <v>25</v>
      </c>
      <c r="E112" s="273" t="s">
        <v>41</v>
      </c>
      <c r="F112" s="273" t="s">
        <v>56</v>
      </c>
      <c r="G112" s="32" t="s">
        <v>166</v>
      </c>
      <c r="H112" s="34">
        <f t="shared" si="6"/>
        <v>125</v>
      </c>
      <c r="I112" s="37">
        <f>I113+I114</f>
        <v>111.25</v>
      </c>
      <c r="J112" s="37">
        <f>J113+J114</f>
        <v>13.75</v>
      </c>
      <c r="K112" s="9">
        <v>0</v>
      </c>
      <c r="L112" s="112">
        <v>0</v>
      </c>
      <c r="M112" s="273"/>
    </row>
    <row r="113" spans="1:13" ht="15.75" x14ac:dyDescent="0.25">
      <c r="A113" s="283"/>
      <c r="B113" s="80"/>
      <c r="C113" s="80"/>
      <c r="D113" s="283"/>
      <c r="E113" s="274"/>
      <c r="F113" s="274"/>
      <c r="G113" s="12">
        <v>2019</v>
      </c>
      <c r="H113" s="14">
        <f t="shared" si="6"/>
        <v>62.5</v>
      </c>
      <c r="I113" s="17">
        <v>55.625</v>
      </c>
      <c r="J113" s="17">
        <v>6.875</v>
      </c>
      <c r="K113" s="9"/>
      <c r="L113" s="112"/>
      <c r="M113" s="274"/>
    </row>
    <row r="114" spans="1:13" ht="15.75" x14ac:dyDescent="0.25">
      <c r="A114" s="284"/>
      <c r="B114" s="81"/>
      <c r="C114" s="81"/>
      <c r="D114" s="284"/>
      <c r="E114" s="275"/>
      <c r="F114" s="275"/>
      <c r="G114" s="12">
        <v>2020</v>
      </c>
      <c r="H114" s="14">
        <f t="shared" si="6"/>
        <v>62.5</v>
      </c>
      <c r="I114" s="17">
        <v>55.625</v>
      </c>
      <c r="J114" s="17">
        <v>6.875</v>
      </c>
      <c r="K114" s="9"/>
      <c r="L114" s="112"/>
      <c r="M114" s="275"/>
    </row>
    <row r="115" spans="1:13" ht="15.75" x14ac:dyDescent="0.25">
      <c r="A115" s="282">
        <v>30</v>
      </c>
      <c r="B115" s="79"/>
      <c r="C115" s="79"/>
      <c r="D115" s="282" t="s">
        <v>26</v>
      </c>
      <c r="E115" s="273" t="s">
        <v>41</v>
      </c>
      <c r="F115" s="273" t="s">
        <v>56</v>
      </c>
      <c r="G115" s="32" t="s">
        <v>166</v>
      </c>
      <c r="H115" s="34">
        <f t="shared" si="6"/>
        <v>125</v>
      </c>
      <c r="I115" s="34">
        <f>I116+I117</f>
        <v>111.25</v>
      </c>
      <c r="J115" s="34">
        <f>J116+J117</f>
        <v>13.75</v>
      </c>
      <c r="K115" s="9">
        <v>0</v>
      </c>
      <c r="L115" s="112">
        <v>0</v>
      </c>
      <c r="M115" s="273"/>
    </row>
    <row r="116" spans="1:13" ht="15.75" x14ac:dyDescent="0.25">
      <c r="A116" s="283"/>
      <c r="B116" s="80"/>
      <c r="C116" s="80"/>
      <c r="D116" s="283"/>
      <c r="E116" s="274"/>
      <c r="F116" s="274"/>
      <c r="G116" s="12">
        <v>2019</v>
      </c>
      <c r="H116" s="14">
        <f t="shared" si="6"/>
        <v>62.5</v>
      </c>
      <c r="I116" s="17">
        <v>55.625</v>
      </c>
      <c r="J116" s="17">
        <v>6.875</v>
      </c>
      <c r="K116" s="9"/>
      <c r="L116" s="112"/>
      <c r="M116" s="274"/>
    </row>
    <row r="117" spans="1:13" ht="15.75" x14ac:dyDescent="0.25">
      <c r="A117" s="284"/>
      <c r="B117" s="81"/>
      <c r="C117" s="81"/>
      <c r="D117" s="284"/>
      <c r="E117" s="275"/>
      <c r="F117" s="275"/>
      <c r="G117" s="12">
        <v>2020</v>
      </c>
      <c r="H117" s="14">
        <f t="shared" si="6"/>
        <v>62.5</v>
      </c>
      <c r="I117" s="17">
        <v>55.625</v>
      </c>
      <c r="J117" s="17">
        <v>6.875</v>
      </c>
      <c r="K117" s="9"/>
      <c r="L117" s="112"/>
      <c r="M117" s="275"/>
    </row>
    <row r="118" spans="1:13" ht="51" customHeight="1" x14ac:dyDescent="0.25">
      <c r="A118" s="288" t="s">
        <v>213</v>
      </c>
      <c r="B118" s="73"/>
      <c r="C118" s="73"/>
      <c r="D118" s="288" t="s">
        <v>27</v>
      </c>
      <c r="E118" s="273" t="s">
        <v>41</v>
      </c>
      <c r="F118" s="273" t="s">
        <v>56</v>
      </c>
      <c r="G118" s="32" t="s">
        <v>166</v>
      </c>
      <c r="H118" s="34">
        <f t="shared" si="6"/>
        <v>125</v>
      </c>
      <c r="I118" s="34">
        <f>I119+I120</f>
        <v>111.25</v>
      </c>
      <c r="J118" s="34">
        <f>J119+J120</f>
        <v>13.75</v>
      </c>
      <c r="K118" s="9">
        <v>0</v>
      </c>
      <c r="L118" s="112">
        <v>0</v>
      </c>
      <c r="M118" s="273"/>
    </row>
    <row r="119" spans="1:13" ht="15.75" x14ac:dyDescent="0.25">
      <c r="A119" s="289"/>
      <c r="B119" s="74"/>
      <c r="C119" s="74"/>
      <c r="D119" s="289"/>
      <c r="E119" s="274"/>
      <c r="F119" s="274"/>
      <c r="G119" s="12">
        <v>2019</v>
      </c>
      <c r="H119" s="14">
        <f t="shared" si="6"/>
        <v>62.5</v>
      </c>
      <c r="I119" s="17">
        <v>55.625</v>
      </c>
      <c r="J119" s="17">
        <v>6.875</v>
      </c>
      <c r="K119" s="9"/>
      <c r="L119" s="112"/>
      <c r="M119" s="274"/>
    </row>
    <row r="120" spans="1:13" ht="15.75" x14ac:dyDescent="0.25">
      <c r="A120" s="290"/>
      <c r="B120" s="75"/>
      <c r="C120" s="75"/>
      <c r="D120" s="290"/>
      <c r="E120" s="275"/>
      <c r="F120" s="275"/>
      <c r="G120" s="12">
        <v>2020</v>
      </c>
      <c r="H120" s="14">
        <f t="shared" si="6"/>
        <v>62.5</v>
      </c>
      <c r="I120" s="17">
        <v>55.625</v>
      </c>
      <c r="J120" s="17">
        <v>6.875</v>
      </c>
      <c r="K120" s="9"/>
      <c r="L120" s="112"/>
      <c r="M120" s="275"/>
    </row>
    <row r="121" spans="1:13" ht="15.75" x14ac:dyDescent="0.25">
      <c r="A121" s="270">
        <v>32</v>
      </c>
      <c r="B121" s="76"/>
      <c r="C121" s="76"/>
      <c r="D121" s="270" t="s">
        <v>28</v>
      </c>
      <c r="E121" s="273" t="s">
        <v>41</v>
      </c>
      <c r="F121" s="273" t="s">
        <v>47</v>
      </c>
      <c r="G121" s="32" t="s">
        <v>166</v>
      </c>
      <c r="H121" s="34">
        <f t="shared" si="6"/>
        <v>938</v>
      </c>
      <c r="I121" s="34">
        <f>I122+I123++I124+I125</f>
        <v>834.82</v>
      </c>
      <c r="J121" s="34">
        <f>J122+J123++J124+J125</f>
        <v>103.18</v>
      </c>
      <c r="K121" s="9">
        <v>0</v>
      </c>
      <c r="L121" s="112">
        <v>0</v>
      </c>
      <c r="M121" s="273"/>
    </row>
    <row r="122" spans="1:13" ht="15.75" x14ac:dyDescent="0.25">
      <c r="A122" s="271"/>
      <c r="B122" s="77"/>
      <c r="C122" s="77"/>
      <c r="D122" s="271"/>
      <c r="E122" s="274"/>
      <c r="F122" s="274"/>
      <c r="G122" s="12">
        <v>2017</v>
      </c>
      <c r="H122" s="15">
        <f t="shared" si="6"/>
        <v>234.5</v>
      </c>
      <c r="I122" s="17">
        <v>208.70500000000001</v>
      </c>
      <c r="J122" s="17">
        <v>25.795000000000002</v>
      </c>
      <c r="K122" s="9"/>
      <c r="L122" s="112"/>
      <c r="M122" s="274"/>
    </row>
    <row r="123" spans="1:13" ht="15.75" x14ac:dyDescent="0.25">
      <c r="A123" s="271"/>
      <c r="B123" s="77"/>
      <c r="C123" s="77"/>
      <c r="D123" s="271"/>
      <c r="E123" s="274"/>
      <c r="F123" s="274"/>
      <c r="G123" s="12">
        <v>2018</v>
      </c>
      <c r="H123" s="15">
        <f t="shared" si="6"/>
        <v>234.5</v>
      </c>
      <c r="I123" s="17">
        <v>208.70500000000001</v>
      </c>
      <c r="J123" s="17">
        <v>25.795000000000002</v>
      </c>
      <c r="K123" s="9"/>
      <c r="L123" s="112"/>
      <c r="M123" s="274"/>
    </row>
    <row r="124" spans="1:13" ht="15.75" x14ac:dyDescent="0.25">
      <c r="A124" s="271"/>
      <c r="B124" s="77"/>
      <c r="C124" s="77"/>
      <c r="D124" s="271"/>
      <c r="E124" s="274"/>
      <c r="F124" s="274"/>
      <c r="G124" s="12">
        <v>2019</v>
      </c>
      <c r="H124" s="15">
        <f t="shared" si="6"/>
        <v>234.5</v>
      </c>
      <c r="I124" s="17">
        <v>208.70500000000001</v>
      </c>
      <c r="J124" s="17">
        <v>25.795000000000002</v>
      </c>
      <c r="K124" s="9"/>
      <c r="L124" s="112"/>
      <c r="M124" s="274"/>
    </row>
    <row r="125" spans="1:13" ht="15.75" x14ac:dyDescent="0.25">
      <c r="A125" s="272"/>
      <c r="B125" s="78"/>
      <c r="C125" s="78"/>
      <c r="D125" s="272"/>
      <c r="E125" s="275"/>
      <c r="F125" s="275"/>
      <c r="G125" s="12">
        <v>2020</v>
      </c>
      <c r="H125" s="15">
        <f t="shared" si="6"/>
        <v>234.5</v>
      </c>
      <c r="I125" s="17">
        <v>208.70500000000001</v>
      </c>
      <c r="J125" s="17">
        <v>25.795000000000002</v>
      </c>
      <c r="K125" s="9"/>
      <c r="L125" s="112"/>
      <c r="M125" s="275"/>
    </row>
    <row r="126" spans="1:13" ht="15.75" x14ac:dyDescent="0.25">
      <c r="A126" s="270">
        <v>33</v>
      </c>
      <c r="B126" s="76"/>
      <c r="C126" s="76"/>
      <c r="D126" s="270" t="s">
        <v>29</v>
      </c>
      <c r="E126" s="273" t="s">
        <v>41</v>
      </c>
      <c r="F126" s="273" t="s">
        <v>47</v>
      </c>
      <c r="G126" s="32" t="s">
        <v>166</v>
      </c>
      <c r="H126" s="34">
        <f t="shared" si="6"/>
        <v>918.75</v>
      </c>
      <c r="I126" s="34">
        <f>I127+I128+I129+I130</f>
        <v>817.6875</v>
      </c>
      <c r="J126" s="34">
        <f>J127+J128+J129+J130</f>
        <v>101.0625</v>
      </c>
      <c r="K126" s="9">
        <v>0</v>
      </c>
      <c r="L126" s="112">
        <v>0</v>
      </c>
      <c r="M126" s="273"/>
    </row>
    <row r="127" spans="1:13" ht="15.75" x14ac:dyDescent="0.25">
      <c r="A127" s="271"/>
      <c r="B127" s="77"/>
      <c r="C127" s="77"/>
      <c r="D127" s="271"/>
      <c r="E127" s="274"/>
      <c r="F127" s="274"/>
      <c r="G127" s="20">
        <v>2017</v>
      </c>
      <c r="H127" s="14">
        <f t="shared" si="6"/>
        <v>229.6875</v>
      </c>
      <c r="I127" s="17">
        <v>204.421875</v>
      </c>
      <c r="J127" s="17">
        <v>25.265625</v>
      </c>
      <c r="K127" s="9"/>
      <c r="L127" s="112"/>
      <c r="M127" s="274"/>
    </row>
    <row r="128" spans="1:13" ht="15.75" x14ac:dyDescent="0.25">
      <c r="A128" s="271"/>
      <c r="B128" s="77"/>
      <c r="C128" s="77"/>
      <c r="D128" s="271"/>
      <c r="E128" s="274"/>
      <c r="F128" s="274"/>
      <c r="G128" s="20">
        <v>2018</v>
      </c>
      <c r="H128" s="14">
        <f t="shared" si="6"/>
        <v>229.6875</v>
      </c>
      <c r="I128" s="17">
        <v>204.421875</v>
      </c>
      <c r="J128" s="17">
        <v>25.265625</v>
      </c>
      <c r="K128" s="9"/>
      <c r="L128" s="112"/>
      <c r="M128" s="274"/>
    </row>
    <row r="129" spans="1:13" ht="15.75" x14ac:dyDescent="0.25">
      <c r="A129" s="271"/>
      <c r="B129" s="77"/>
      <c r="C129" s="77"/>
      <c r="D129" s="271"/>
      <c r="E129" s="274"/>
      <c r="F129" s="274"/>
      <c r="G129" s="20">
        <v>2019</v>
      </c>
      <c r="H129" s="14">
        <f t="shared" si="6"/>
        <v>229.6875</v>
      </c>
      <c r="I129" s="17">
        <v>204.421875</v>
      </c>
      <c r="J129" s="17">
        <v>25.265625</v>
      </c>
      <c r="K129" s="9"/>
      <c r="L129" s="112"/>
      <c r="M129" s="274"/>
    </row>
    <row r="130" spans="1:13" ht="15.75" x14ac:dyDescent="0.25">
      <c r="A130" s="272"/>
      <c r="B130" s="78"/>
      <c r="C130" s="78"/>
      <c r="D130" s="272"/>
      <c r="E130" s="275"/>
      <c r="F130" s="275"/>
      <c r="G130" s="20">
        <v>2020</v>
      </c>
      <c r="H130" s="45">
        <f t="shared" si="6"/>
        <v>229.6875</v>
      </c>
      <c r="I130" s="17">
        <v>204.421875</v>
      </c>
      <c r="J130" s="17">
        <v>25.265625</v>
      </c>
      <c r="K130" s="9"/>
      <c r="L130" s="112"/>
      <c r="M130" s="275"/>
    </row>
    <row r="131" spans="1:13" ht="15.75" x14ac:dyDescent="0.25">
      <c r="A131" s="270">
        <v>34</v>
      </c>
      <c r="B131" s="76"/>
      <c r="C131" s="76"/>
      <c r="D131" s="270" t="s">
        <v>59</v>
      </c>
      <c r="E131" s="273" t="s">
        <v>41</v>
      </c>
      <c r="F131" s="273" t="s">
        <v>47</v>
      </c>
      <c r="G131" s="34" t="s">
        <v>166</v>
      </c>
      <c r="H131" s="34">
        <f t="shared" ref="H131:H140" si="7">I131+J131</f>
        <v>345.09999999999997</v>
      </c>
      <c r="I131" s="34">
        <f>I132+I133+I134+I135</f>
        <v>300.90899999999999</v>
      </c>
      <c r="J131" s="34">
        <f>J132+J133+J134+J135</f>
        <v>44.190999999999995</v>
      </c>
      <c r="K131" s="12"/>
      <c r="L131" s="116"/>
      <c r="M131" s="273"/>
    </row>
    <row r="132" spans="1:13" ht="15.75" x14ac:dyDescent="0.25">
      <c r="A132" s="271"/>
      <c r="B132" s="77"/>
      <c r="C132" s="77"/>
      <c r="D132" s="271"/>
      <c r="E132" s="274"/>
      <c r="F132" s="274"/>
      <c r="G132" s="12">
        <v>2017</v>
      </c>
      <c r="H132" s="14">
        <f t="shared" si="7"/>
        <v>7</v>
      </c>
      <c r="I132" s="14"/>
      <c r="J132" s="14">
        <v>7</v>
      </c>
      <c r="K132" s="12"/>
      <c r="L132" s="116"/>
      <c r="M132" s="274"/>
    </row>
    <row r="133" spans="1:13" ht="15.75" x14ac:dyDescent="0.25">
      <c r="A133" s="271"/>
      <c r="B133" s="77"/>
      <c r="C133" s="77"/>
      <c r="D133" s="271"/>
      <c r="E133" s="274"/>
      <c r="F133" s="274"/>
      <c r="G133" s="12">
        <v>2018</v>
      </c>
      <c r="H133" s="14">
        <f t="shared" si="7"/>
        <v>112.7</v>
      </c>
      <c r="I133" s="14">
        <v>100.303</v>
      </c>
      <c r="J133" s="14">
        <v>12.397</v>
      </c>
      <c r="K133" s="9"/>
      <c r="L133" s="116"/>
      <c r="M133" s="274"/>
    </row>
    <row r="134" spans="1:13" ht="15.75" x14ac:dyDescent="0.25">
      <c r="A134" s="271"/>
      <c r="B134" s="77"/>
      <c r="C134" s="77"/>
      <c r="D134" s="271"/>
      <c r="E134" s="274"/>
      <c r="F134" s="274"/>
      <c r="G134" s="12">
        <v>2019</v>
      </c>
      <c r="H134" s="14">
        <f t="shared" si="7"/>
        <v>112.7</v>
      </c>
      <c r="I134" s="14">
        <v>100.303</v>
      </c>
      <c r="J134" s="14">
        <v>12.397</v>
      </c>
      <c r="K134" s="9"/>
      <c r="L134" s="116"/>
      <c r="M134" s="274"/>
    </row>
    <row r="135" spans="1:13" ht="15.75" x14ac:dyDescent="0.25">
      <c r="A135" s="272"/>
      <c r="B135" s="78"/>
      <c r="C135" s="78"/>
      <c r="D135" s="272"/>
      <c r="E135" s="275"/>
      <c r="F135" s="275"/>
      <c r="G135" s="12">
        <v>2020</v>
      </c>
      <c r="H135" s="14">
        <f t="shared" si="7"/>
        <v>112.7</v>
      </c>
      <c r="I135" s="14">
        <v>100.303</v>
      </c>
      <c r="J135" s="14">
        <v>12.397</v>
      </c>
      <c r="K135" s="9"/>
      <c r="L135" s="116"/>
      <c r="M135" s="275"/>
    </row>
    <row r="136" spans="1:13" ht="15.75" x14ac:dyDescent="0.25">
      <c r="A136" s="270">
        <v>35</v>
      </c>
      <c r="B136" s="76"/>
      <c r="C136" s="76"/>
      <c r="D136" s="270" t="s">
        <v>60</v>
      </c>
      <c r="E136" s="273" t="s">
        <v>41</v>
      </c>
      <c r="F136" s="276" t="s">
        <v>42</v>
      </c>
      <c r="G136" s="34" t="s">
        <v>166</v>
      </c>
      <c r="H136" s="34">
        <f t="shared" si="7"/>
        <v>1876</v>
      </c>
      <c r="I136" s="34">
        <f>I137+I138+I139+I140</f>
        <v>1669.64</v>
      </c>
      <c r="J136" s="34">
        <f>J137+J138+J139+J140</f>
        <v>206.36</v>
      </c>
      <c r="K136" s="14"/>
      <c r="L136" s="117"/>
      <c r="M136" s="276" t="s">
        <v>67</v>
      </c>
    </row>
    <row r="137" spans="1:13" ht="15.75" x14ac:dyDescent="0.25">
      <c r="A137" s="271"/>
      <c r="B137" s="77"/>
      <c r="C137" s="77"/>
      <c r="D137" s="271"/>
      <c r="E137" s="274"/>
      <c r="F137" s="277"/>
      <c r="G137" s="21">
        <v>2015</v>
      </c>
      <c r="H137" s="14">
        <f t="shared" si="7"/>
        <v>469</v>
      </c>
      <c r="I137" s="11">
        <v>417.41</v>
      </c>
      <c r="J137" s="11">
        <v>51.59</v>
      </c>
      <c r="K137" s="14"/>
      <c r="L137" s="117"/>
      <c r="M137" s="277"/>
    </row>
    <row r="138" spans="1:13" ht="15.75" x14ac:dyDescent="0.25">
      <c r="A138" s="271"/>
      <c r="B138" s="77"/>
      <c r="C138" s="77"/>
      <c r="D138" s="271"/>
      <c r="E138" s="274"/>
      <c r="F138" s="277"/>
      <c r="G138" s="21">
        <v>2016</v>
      </c>
      <c r="H138" s="14">
        <f t="shared" si="7"/>
        <v>469</v>
      </c>
      <c r="I138" s="11">
        <v>417.41</v>
      </c>
      <c r="J138" s="11">
        <v>51.59</v>
      </c>
      <c r="K138" s="14"/>
      <c r="L138" s="117"/>
      <c r="M138" s="277"/>
    </row>
    <row r="139" spans="1:13" ht="15.75" x14ac:dyDescent="0.25">
      <c r="A139" s="271"/>
      <c r="B139" s="77"/>
      <c r="C139" s="77"/>
      <c r="D139" s="271"/>
      <c r="E139" s="274"/>
      <c r="F139" s="277"/>
      <c r="G139" s="21">
        <v>2017</v>
      </c>
      <c r="H139" s="14">
        <f t="shared" si="7"/>
        <v>469</v>
      </c>
      <c r="I139" s="11">
        <v>417.41</v>
      </c>
      <c r="J139" s="11">
        <v>51.59</v>
      </c>
      <c r="K139" s="14"/>
      <c r="L139" s="117"/>
      <c r="M139" s="277"/>
    </row>
    <row r="140" spans="1:13" ht="15.75" x14ac:dyDescent="0.25">
      <c r="A140" s="272"/>
      <c r="B140" s="78"/>
      <c r="C140" s="78"/>
      <c r="D140" s="272"/>
      <c r="E140" s="275"/>
      <c r="F140" s="278"/>
      <c r="G140" s="21">
        <v>2018</v>
      </c>
      <c r="H140" s="14">
        <f t="shared" si="7"/>
        <v>469</v>
      </c>
      <c r="I140" s="11">
        <v>417.41</v>
      </c>
      <c r="J140" s="11">
        <v>51.59</v>
      </c>
      <c r="K140" s="14"/>
      <c r="L140" s="117"/>
      <c r="M140" s="278"/>
    </row>
    <row r="141" spans="1:13" ht="15.75" x14ac:dyDescent="0.25">
      <c r="A141" s="270">
        <v>36</v>
      </c>
      <c r="B141" s="76"/>
      <c r="C141" s="76"/>
      <c r="D141" s="270" t="s">
        <v>61</v>
      </c>
      <c r="E141" s="273" t="s">
        <v>41</v>
      </c>
      <c r="F141" s="276" t="s">
        <v>47</v>
      </c>
      <c r="G141" s="32" t="s">
        <v>166</v>
      </c>
      <c r="H141" s="34">
        <f>J141+I141</f>
        <v>753.5</v>
      </c>
      <c r="I141" s="34">
        <f>I142+I143+I144+I145</f>
        <v>670.61500000000001</v>
      </c>
      <c r="J141" s="34">
        <f>J142+J143+J144+J145</f>
        <v>82.885000000000005</v>
      </c>
      <c r="K141" s="14"/>
      <c r="L141" s="117"/>
      <c r="M141" s="276"/>
    </row>
    <row r="142" spans="1:13" ht="15.75" x14ac:dyDescent="0.25">
      <c r="A142" s="271"/>
      <c r="B142" s="77"/>
      <c r="C142" s="77"/>
      <c r="D142" s="271"/>
      <c r="E142" s="274"/>
      <c r="F142" s="277"/>
      <c r="G142" s="21">
        <v>2017</v>
      </c>
      <c r="H142" s="14">
        <f>J142+I142</f>
        <v>188.375</v>
      </c>
      <c r="I142" s="11">
        <v>167.65375</v>
      </c>
      <c r="J142" s="11">
        <v>20.721250000000001</v>
      </c>
      <c r="K142" s="14"/>
      <c r="L142" s="117"/>
      <c r="M142" s="277"/>
    </row>
    <row r="143" spans="1:13" ht="15.75" x14ac:dyDescent="0.25">
      <c r="A143" s="271"/>
      <c r="B143" s="77"/>
      <c r="C143" s="77"/>
      <c r="D143" s="271"/>
      <c r="E143" s="274"/>
      <c r="F143" s="277"/>
      <c r="G143" s="21">
        <v>2018</v>
      </c>
      <c r="H143" s="14">
        <f>J143+I143</f>
        <v>188.375</v>
      </c>
      <c r="I143" s="11">
        <v>167.65375</v>
      </c>
      <c r="J143" s="11">
        <v>20.721250000000001</v>
      </c>
      <c r="K143" s="14"/>
      <c r="L143" s="117"/>
      <c r="M143" s="277"/>
    </row>
    <row r="144" spans="1:13" ht="15.75" x14ac:dyDescent="0.25">
      <c r="A144" s="271"/>
      <c r="B144" s="77"/>
      <c r="C144" s="77"/>
      <c r="D144" s="271"/>
      <c r="E144" s="274"/>
      <c r="F144" s="277"/>
      <c r="G144" s="21">
        <v>2019</v>
      </c>
      <c r="H144" s="14">
        <f>J144+I144</f>
        <v>188.375</v>
      </c>
      <c r="I144" s="11">
        <v>167.65375</v>
      </c>
      <c r="J144" s="11">
        <v>20.721250000000001</v>
      </c>
      <c r="K144" s="14"/>
      <c r="L144" s="117"/>
      <c r="M144" s="277"/>
    </row>
    <row r="145" spans="1:13" ht="15.75" x14ac:dyDescent="0.25">
      <c r="A145" s="272"/>
      <c r="B145" s="78"/>
      <c r="C145" s="78"/>
      <c r="D145" s="272"/>
      <c r="E145" s="275"/>
      <c r="F145" s="278"/>
      <c r="G145" s="21">
        <v>2020</v>
      </c>
      <c r="H145" s="14">
        <f>J145+I145</f>
        <v>188.375</v>
      </c>
      <c r="I145" s="11">
        <v>167.65375</v>
      </c>
      <c r="J145" s="11">
        <v>20.721250000000001</v>
      </c>
      <c r="K145" s="14"/>
      <c r="L145" s="117"/>
      <c r="M145" s="278"/>
    </row>
    <row r="146" spans="1:13" ht="18.75" x14ac:dyDescent="0.3">
      <c r="A146" s="331" t="s">
        <v>63</v>
      </c>
      <c r="B146" s="331"/>
      <c r="C146" s="331"/>
      <c r="D146" s="331"/>
      <c r="E146" s="331"/>
      <c r="F146" s="331"/>
      <c r="G146" s="331"/>
      <c r="H146" s="331"/>
      <c r="I146" s="331"/>
      <c r="J146" s="331"/>
      <c r="K146" s="331"/>
      <c r="L146" s="331"/>
      <c r="M146" s="135"/>
    </row>
    <row r="147" spans="1:13" ht="173.25" x14ac:dyDescent="0.25">
      <c r="A147" s="40">
        <f>A141+1</f>
        <v>37</v>
      </c>
      <c r="B147" s="40"/>
      <c r="C147" s="40"/>
      <c r="D147" s="39" t="s">
        <v>64</v>
      </c>
      <c r="E147" s="48" t="s">
        <v>65</v>
      </c>
      <c r="F147" s="40" t="s">
        <v>66</v>
      </c>
      <c r="G147" s="47">
        <v>2014</v>
      </c>
      <c r="H147" s="34">
        <v>115</v>
      </c>
      <c r="I147" s="34" t="s">
        <v>67</v>
      </c>
      <c r="J147" s="34">
        <v>115</v>
      </c>
      <c r="K147" s="34" t="s">
        <v>67</v>
      </c>
      <c r="L147" s="118" t="s">
        <v>67</v>
      </c>
      <c r="M147" s="137" t="s">
        <v>224</v>
      </c>
    </row>
    <row r="148" spans="1:13" ht="67.5" customHeight="1" x14ac:dyDescent="0.25">
      <c r="A148" s="40">
        <v>38</v>
      </c>
      <c r="B148" s="40"/>
      <c r="C148" s="40"/>
      <c r="D148" s="38" t="s">
        <v>68</v>
      </c>
      <c r="E148" s="48" t="s">
        <v>65</v>
      </c>
      <c r="F148" s="40" t="s">
        <v>69</v>
      </c>
      <c r="G148" s="47">
        <v>2014</v>
      </c>
      <c r="H148" s="34">
        <v>25</v>
      </c>
      <c r="I148" s="34" t="s">
        <v>67</v>
      </c>
      <c r="J148" s="34">
        <v>25</v>
      </c>
      <c r="K148" s="34" t="s">
        <v>67</v>
      </c>
      <c r="L148" s="118" t="s">
        <v>67</v>
      </c>
      <c r="M148" s="137" t="s">
        <v>67</v>
      </c>
    </row>
    <row r="149" spans="1:13" ht="36.75" customHeight="1" x14ac:dyDescent="0.25">
      <c r="A149" s="297">
        <v>39</v>
      </c>
      <c r="B149" s="82"/>
      <c r="C149" s="82"/>
      <c r="D149" s="322" t="s">
        <v>70</v>
      </c>
      <c r="E149" s="315" t="s">
        <v>71</v>
      </c>
      <c r="F149" s="299" t="s">
        <v>45</v>
      </c>
      <c r="G149" s="32" t="s">
        <v>166</v>
      </c>
      <c r="H149" s="34">
        <f t="shared" ref="H149:H158" si="8">I149+J149</f>
        <v>715.97</v>
      </c>
      <c r="I149" s="34">
        <f>I150+I151</f>
        <v>501.20000000000005</v>
      </c>
      <c r="J149" s="34">
        <f>J150+J151</f>
        <v>214.77</v>
      </c>
      <c r="K149" s="34"/>
      <c r="L149" s="118"/>
      <c r="M149" s="299" t="s">
        <v>224</v>
      </c>
    </row>
    <row r="150" spans="1:13" ht="15.75" x14ac:dyDescent="0.25">
      <c r="A150" s="298"/>
      <c r="B150" s="83"/>
      <c r="C150" s="83"/>
      <c r="D150" s="323"/>
      <c r="E150" s="316"/>
      <c r="F150" s="300"/>
      <c r="G150" s="21">
        <v>2014</v>
      </c>
      <c r="H150" s="14">
        <f t="shared" si="8"/>
        <v>572.78</v>
      </c>
      <c r="I150" s="14">
        <v>400.97</v>
      </c>
      <c r="J150" s="14">
        <v>171.81</v>
      </c>
      <c r="K150" s="6" t="s">
        <v>67</v>
      </c>
      <c r="L150" s="119" t="s">
        <v>67</v>
      </c>
      <c r="M150" s="300"/>
    </row>
    <row r="151" spans="1:13" ht="15.75" x14ac:dyDescent="0.25">
      <c r="A151" s="302"/>
      <c r="B151" s="99"/>
      <c r="C151" s="99"/>
      <c r="D151" s="324"/>
      <c r="E151" s="317"/>
      <c r="F151" s="318"/>
      <c r="G151" s="21">
        <v>2015</v>
      </c>
      <c r="H151" s="14">
        <f t="shared" si="8"/>
        <v>143.19</v>
      </c>
      <c r="I151" s="14">
        <v>100.23</v>
      </c>
      <c r="J151" s="14">
        <v>42.96</v>
      </c>
      <c r="K151" s="6" t="s">
        <v>67</v>
      </c>
      <c r="L151" s="119" t="s">
        <v>67</v>
      </c>
      <c r="M151" s="318"/>
    </row>
    <row r="152" spans="1:13" ht="15.75" x14ac:dyDescent="0.25">
      <c r="A152" s="297">
        <v>40</v>
      </c>
      <c r="B152" s="82"/>
      <c r="C152" s="82"/>
      <c r="D152" s="322" t="s">
        <v>72</v>
      </c>
      <c r="E152" s="315" t="s">
        <v>71</v>
      </c>
      <c r="F152" s="299" t="s">
        <v>44</v>
      </c>
      <c r="G152" s="32" t="s">
        <v>166</v>
      </c>
      <c r="H152" s="34">
        <f t="shared" si="8"/>
        <v>250</v>
      </c>
      <c r="I152" s="34">
        <f>I153+I154+I155</f>
        <v>175</v>
      </c>
      <c r="J152" s="34">
        <f>J153+J154+J155</f>
        <v>75</v>
      </c>
      <c r="K152" s="6"/>
      <c r="L152" s="119"/>
      <c r="M152" s="299" t="s">
        <v>224</v>
      </c>
    </row>
    <row r="153" spans="1:13" ht="15" customHeight="1" x14ac:dyDescent="0.25">
      <c r="A153" s="298"/>
      <c r="B153" s="83"/>
      <c r="C153" s="83"/>
      <c r="D153" s="323"/>
      <c r="E153" s="316"/>
      <c r="F153" s="300"/>
      <c r="G153" s="21">
        <v>2015</v>
      </c>
      <c r="H153" s="14">
        <f t="shared" si="8"/>
        <v>80</v>
      </c>
      <c r="I153" s="14">
        <v>56</v>
      </c>
      <c r="J153" s="14">
        <v>24</v>
      </c>
      <c r="K153" s="6" t="s">
        <v>67</v>
      </c>
      <c r="L153" s="119" t="s">
        <v>67</v>
      </c>
      <c r="M153" s="300"/>
    </row>
    <row r="154" spans="1:13" ht="15" customHeight="1" x14ac:dyDescent="0.25">
      <c r="A154" s="298"/>
      <c r="B154" s="83"/>
      <c r="C154" s="83"/>
      <c r="D154" s="323"/>
      <c r="E154" s="316"/>
      <c r="F154" s="300"/>
      <c r="G154" s="21">
        <v>2016</v>
      </c>
      <c r="H154" s="14">
        <f t="shared" si="8"/>
        <v>80</v>
      </c>
      <c r="I154" s="14">
        <v>56</v>
      </c>
      <c r="J154" s="14">
        <v>24</v>
      </c>
      <c r="K154" s="6" t="s">
        <v>67</v>
      </c>
      <c r="L154" s="119" t="s">
        <v>67</v>
      </c>
      <c r="M154" s="300"/>
    </row>
    <row r="155" spans="1:13" ht="15" customHeight="1" x14ac:dyDescent="0.25">
      <c r="A155" s="302"/>
      <c r="B155" s="99"/>
      <c r="C155" s="99"/>
      <c r="D155" s="324"/>
      <c r="E155" s="317"/>
      <c r="F155" s="318"/>
      <c r="G155" s="21">
        <v>2017</v>
      </c>
      <c r="H155" s="14">
        <f t="shared" si="8"/>
        <v>90</v>
      </c>
      <c r="I155" s="14">
        <v>63</v>
      </c>
      <c r="J155" s="14">
        <v>27</v>
      </c>
      <c r="K155" s="6" t="s">
        <v>67</v>
      </c>
      <c r="L155" s="119" t="s">
        <v>67</v>
      </c>
      <c r="M155" s="318"/>
    </row>
    <row r="156" spans="1:13" ht="34.5" customHeight="1" x14ac:dyDescent="0.25">
      <c r="A156" s="322">
        <v>41</v>
      </c>
      <c r="B156" s="96"/>
      <c r="C156" s="96"/>
      <c r="D156" s="322" t="s">
        <v>73</v>
      </c>
      <c r="E156" s="315" t="s">
        <v>71</v>
      </c>
      <c r="F156" s="299" t="s">
        <v>52</v>
      </c>
      <c r="G156" s="32" t="s">
        <v>166</v>
      </c>
      <c r="H156" s="34">
        <f t="shared" si="8"/>
        <v>562.20000000000005</v>
      </c>
      <c r="I156" s="34">
        <f>I157+I158</f>
        <v>393.5</v>
      </c>
      <c r="J156" s="34">
        <f>J157+J158</f>
        <v>168.7</v>
      </c>
      <c r="K156" s="6"/>
      <c r="L156" s="119"/>
      <c r="M156" s="299" t="s">
        <v>224</v>
      </c>
    </row>
    <row r="157" spans="1:13" ht="15.75" x14ac:dyDescent="0.25">
      <c r="A157" s="323"/>
      <c r="B157" s="97"/>
      <c r="C157" s="97"/>
      <c r="D157" s="323"/>
      <c r="E157" s="316"/>
      <c r="F157" s="300"/>
      <c r="G157" s="21">
        <v>2015</v>
      </c>
      <c r="H157" s="14">
        <f t="shared" si="8"/>
        <v>300</v>
      </c>
      <c r="I157" s="14">
        <v>210</v>
      </c>
      <c r="J157" s="14">
        <v>90</v>
      </c>
      <c r="K157" s="6" t="s">
        <v>67</v>
      </c>
      <c r="L157" s="119" t="s">
        <v>67</v>
      </c>
      <c r="M157" s="300"/>
    </row>
    <row r="158" spans="1:13" ht="15.75" x14ac:dyDescent="0.25">
      <c r="A158" s="324"/>
      <c r="B158" s="98"/>
      <c r="C158" s="98"/>
      <c r="D158" s="324"/>
      <c r="E158" s="317"/>
      <c r="F158" s="318"/>
      <c r="G158" s="21">
        <v>2016</v>
      </c>
      <c r="H158" s="14">
        <f t="shared" si="8"/>
        <v>262.2</v>
      </c>
      <c r="I158" s="14">
        <v>183.5</v>
      </c>
      <c r="J158" s="14">
        <v>78.7</v>
      </c>
      <c r="K158" s="6" t="s">
        <v>67</v>
      </c>
      <c r="L158" s="119" t="s">
        <v>67</v>
      </c>
      <c r="M158" s="318"/>
    </row>
    <row r="159" spans="1:13" ht="62.25" customHeight="1" x14ac:dyDescent="0.25">
      <c r="A159" s="40">
        <v>42</v>
      </c>
      <c r="B159" s="40"/>
      <c r="C159" s="40"/>
      <c r="D159" s="38" t="s">
        <v>74</v>
      </c>
      <c r="E159" s="48" t="s">
        <v>65</v>
      </c>
      <c r="F159" s="40" t="s">
        <v>69</v>
      </c>
      <c r="G159" s="42">
        <v>2014</v>
      </c>
      <c r="H159" s="34">
        <v>50</v>
      </c>
      <c r="I159" s="34">
        <v>35</v>
      </c>
      <c r="J159" s="34">
        <v>15</v>
      </c>
      <c r="K159" s="6" t="s">
        <v>67</v>
      </c>
      <c r="L159" s="119" t="s">
        <v>67</v>
      </c>
      <c r="M159" s="137" t="s">
        <v>224</v>
      </c>
    </row>
    <row r="160" spans="1:13" ht="26.25" customHeight="1" x14ac:dyDescent="0.25">
      <c r="A160" s="325">
        <v>43</v>
      </c>
      <c r="B160" s="93"/>
      <c r="C160" s="93"/>
      <c r="D160" s="319" t="s">
        <v>75</v>
      </c>
      <c r="E160" s="315" t="s">
        <v>65</v>
      </c>
      <c r="F160" s="299" t="s">
        <v>45</v>
      </c>
      <c r="G160" s="32" t="s">
        <v>166</v>
      </c>
      <c r="H160" s="43">
        <f t="shared" ref="H160:H172" si="9">I160+J160</f>
        <v>85</v>
      </c>
      <c r="I160" s="34">
        <f>I161+I162</f>
        <v>59.5</v>
      </c>
      <c r="J160" s="34">
        <f>J161+J162</f>
        <v>25.5</v>
      </c>
      <c r="K160" s="6"/>
      <c r="L160" s="119"/>
      <c r="M160" s="299" t="s">
        <v>67</v>
      </c>
    </row>
    <row r="161" spans="1:13" ht="22.5" customHeight="1" x14ac:dyDescent="0.25">
      <c r="A161" s="326"/>
      <c r="B161" s="94"/>
      <c r="C161" s="94"/>
      <c r="D161" s="320"/>
      <c r="E161" s="316"/>
      <c r="F161" s="300"/>
      <c r="G161" s="21">
        <v>2014</v>
      </c>
      <c r="H161" s="14">
        <f t="shared" si="9"/>
        <v>42</v>
      </c>
      <c r="I161" s="14">
        <v>30</v>
      </c>
      <c r="J161" s="14">
        <v>12</v>
      </c>
      <c r="K161" s="6" t="s">
        <v>67</v>
      </c>
      <c r="L161" s="119" t="s">
        <v>67</v>
      </c>
      <c r="M161" s="300"/>
    </row>
    <row r="162" spans="1:13" ht="15" customHeight="1" x14ac:dyDescent="0.25">
      <c r="A162" s="327"/>
      <c r="B162" s="95"/>
      <c r="C162" s="95"/>
      <c r="D162" s="321"/>
      <c r="E162" s="317"/>
      <c r="F162" s="318"/>
      <c r="G162" s="21">
        <v>2015</v>
      </c>
      <c r="H162" s="14">
        <f t="shared" si="9"/>
        <v>43</v>
      </c>
      <c r="I162" s="14">
        <v>29.5</v>
      </c>
      <c r="J162" s="14">
        <v>13.5</v>
      </c>
      <c r="K162" s="6" t="s">
        <v>67</v>
      </c>
      <c r="L162" s="119" t="s">
        <v>67</v>
      </c>
      <c r="M162" s="318"/>
    </row>
    <row r="163" spans="1:13" ht="15" customHeight="1" x14ac:dyDescent="0.25">
      <c r="A163" s="297">
        <v>44</v>
      </c>
      <c r="B163" s="82"/>
      <c r="C163" s="82"/>
      <c r="D163" s="322" t="s">
        <v>76</v>
      </c>
      <c r="E163" s="315" t="s">
        <v>71</v>
      </c>
      <c r="F163" s="299" t="s">
        <v>46</v>
      </c>
      <c r="G163" s="32" t="s">
        <v>166</v>
      </c>
      <c r="H163" s="43">
        <f t="shared" si="9"/>
        <v>185</v>
      </c>
      <c r="I163" s="43">
        <f>I165+I166+I164</f>
        <v>98</v>
      </c>
      <c r="J163" s="43">
        <f>J165+J166+J164</f>
        <v>87</v>
      </c>
      <c r="K163" s="6"/>
      <c r="L163" s="119"/>
      <c r="M163" s="299" t="s">
        <v>224</v>
      </c>
    </row>
    <row r="164" spans="1:13" ht="15" customHeight="1" x14ac:dyDescent="0.25">
      <c r="A164" s="298"/>
      <c r="B164" s="83"/>
      <c r="C164" s="83"/>
      <c r="D164" s="323"/>
      <c r="E164" s="316"/>
      <c r="F164" s="300"/>
      <c r="G164" s="21">
        <v>2014</v>
      </c>
      <c r="H164" s="14">
        <f t="shared" si="9"/>
        <v>45</v>
      </c>
      <c r="I164" s="14">
        <v>0</v>
      </c>
      <c r="J164" s="14">
        <v>45</v>
      </c>
      <c r="K164" s="6" t="s">
        <v>67</v>
      </c>
      <c r="L164" s="119" t="s">
        <v>67</v>
      </c>
      <c r="M164" s="300"/>
    </row>
    <row r="165" spans="1:13" ht="15" customHeight="1" x14ac:dyDescent="0.25">
      <c r="A165" s="298"/>
      <c r="B165" s="83"/>
      <c r="C165" s="83"/>
      <c r="D165" s="323"/>
      <c r="E165" s="316"/>
      <c r="F165" s="300"/>
      <c r="G165" s="21">
        <v>2015</v>
      </c>
      <c r="H165" s="14">
        <f t="shared" si="9"/>
        <v>80</v>
      </c>
      <c r="I165" s="14">
        <v>56</v>
      </c>
      <c r="J165" s="14">
        <v>24</v>
      </c>
      <c r="K165" s="6" t="s">
        <v>67</v>
      </c>
      <c r="L165" s="119" t="s">
        <v>67</v>
      </c>
      <c r="M165" s="300"/>
    </row>
    <row r="166" spans="1:13" ht="15" customHeight="1" x14ac:dyDescent="0.25">
      <c r="A166" s="302"/>
      <c r="B166" s="99"/>
      <c r="C166" s="99"/>
      <c r="D166" s="324"/>
      <c r="E166" s="317"/>
      <c r="F166" s="318"/>
      <c r="G166" s="21">
        <v>2016</v>
      </c>
      <c r="H166" s="14">
        <f t="shared" si="9"/>
        <v>60</v>
      </c>
      <c r="I166" s="14">
        <v>42</v>
      </c>
      <c r="J166" s="14">
        <v>18</v>
      </c>
      <c r="K166" s="6" t="s">
        <v>67</v>
      </c>
      <c r="L166" s="119" t="s">
        <v>67</v>
      </c>
      <c r="M166" s="318"/>
    </row>
    <row r="167" spans="1:13" ht="64.5" customHeight="1" x14ac:dyDescent="0.25">
      <c r="A167" s="325">
        <v>45</v>
      </c>
      <c r="B167" s="93"/>
      <c r="C167" s="93"/>
      <c r="D167" s="319" t="s">
        <v>77</v>
      </c>
      <c r="E167" s="315" t="s">
        <v>65</v>
      </c>
      <c r="F167" s="299" t="s">
        <v>52</v>
      </c>
      <c r="G167" s="32" t="s">
        <v>166</v>
      </c>
      <c r="H167" s="43">
        <f t="shared" si="9"/>
        <v>50</v>
      </c>
      <c r="I167" s="43">
        <f>I168+I169</f>
        <v>0</v>
      </c>
      <c r="J167" s="43">
        <f>J168+J169</f>
        <v>50</v>
      </c>
      <c r="K167" s="6"/>
      <c r="L167" s="119"/>
      <c r="M167" s="299" t="s">
        <v>224</v>
      </c>
    </row>
    <row r="168" spans="1:13" ht="15.75" x14ac:dyDescent="0.25">
      <c r="A168" s="326"/>
      <c r="B168" s="94"/>
      <c r="C168" s="94"/>
      <c r="D168" s="320"/>
      <c r="E168" s="316"/>
      <c r="F168" s="300"/>
      <c r="G168" s="21">
        <v>2015</v>
      </c>
      <c r="H168" s="14">
        <f t="shared" si="9"/>
        <v>25</v>
      </c>
      <c r="I168" s="14">
        <v>0</v>
      </c>
      <c r="J168" s="14">
        <v>25</v>
      </c>
      <c r="K168" s="6" t="s">
        <v>67</v>
      </c>
      <c r="L168" s="119" t="s">
        <v>67</v>
      </c>
      <c r="M168" s="300"/>
    </row>
    <row r="169" spans="1:13" ht="15.75" x14ac:dyDescent="0.25">
      <c r="A169" s="327"/>
      <c r="B169" s="95"/>
      <c r="C169" s="95"/>
      <c r="D169" s="321"/>
      <c r="E169" s="317"/>
      <c r="F169" s="318"/>
      <c r="G169" s="21">
        <v>2016</v>
      </c>
      <c r="H169" s="14">
        <f t="shared" si="9"/>
        <v>25</v>
      </c>
      <c r="I169" s="14">
        <v>0</v>
      </c>
      <c r="J169" s="14">
        <v>25</v>
      </c>
      <c r="K169" s="6" t="s">
        <v>67</v>
      </c>
      <c r="L169" s="119" t="s">
        <v>67</v>
      </c>
      <c r="M169" s="318"/>
    </row>
    <row r="170" spans="1:13" ht="34.5" customHeight="1" x14ac:dyDescent="0.25">
      <c r="A170" s="325">
        <v>46</v>
      </c>
      <c r="B170" s="93"/>
      <c r="C170" s="93"/>
      <c r="D170" s="319" t="s">
        <v>78</v>
      </c>
      <c r="E170" s="315" t="s">
        <v>65</v>
      </c>
      <c r="F170" s="299" t="s">
        <v>52</v>
      </c>
      <c r="G170" s="32" t="s">
        <v>166</v>
      </c>
      <c r="H170" s="43">
        <f t="shared" si="9"/>
        <v>58</v>
      </c>
      <c r="I170" s="43">
        <f>I171+I172</f>
        <v>40.6</v>
      </c>
      <c r="J170" s="43">
        <f>J171+J172</f>
        <v>17.399999999999999</v>
      </c>
      <c r="K170" s="6"/>
      <c r="L170" s="119"/>
      <c r="M170" s="299" t="s">
        <v>67</v>
      </c>
    </row>
    <row r="171" spans="1:13" ht="15" customHeight="1" x14ac:dyDescent="0.25">
      <c r="A171" s="326"/>
      <c r="B171" s="94"/>
      <c r="C171" s="94"/>
      <c r="D171" s="320"/>
      <c r="E171" s="316"/>
      <c r="F171" s="300"/>
      <c r="G171" s="21">
        <v>2015</v>
      </c>
      <c r="H171" s="14">
        <f t="shared" si="9"/>
        <v>29</v>
      </c>
      <c r="I171" s="14">
        <v>20.3</v>
      </c>
      <c r="J171" s="14">
        <v>8.6999999999999993</v>
      </c>
      <c r="K171" s="6" t="s">
        <v>67</v>
      </c>
      <c r="L171" s="119" t="s">
        <v>67</v>
      </c>
      <c r="M171" s="300"/>
    </row>
    <row r="172" spans="1:13" ht="15" customHeight="1" x14ac:dyDescent="0.25">
      <c r="A172" s="327"/>
      <c r="B172" s="95"/>
      <c r="C172" s="95"/>
      <c r="D172" s="321"/>
      <c r="E172" s="317"/>
      <c r="F172" s="318"/>
      <c r="G172" s="21">
        <v>2016</v>
      </c>
      <c r="H172" s="14">
        <f t="shared" si="9"/>
        <v>29</v>
      </c>
      <c r="I172" s="14">
        <v>20.3</v>
      </c>
      <c r="J172" s="14">
        <v>8.6999999999999993</v>
      </c>
      <c r="K172" s="6" t="s">
        <v>67</v>
      </c>
      <c r="L172" s="119" t="s">
        <v>67</v>
      </c>
      <c r="M172" s="318"/>
    </row>
    <row r="173" spans="1:13" ht="64.5" customHeight="1" x14ac:dyDescent="0.25">
      <c r="A173" s="41">
        <v>47</v>
      </c>
      <c r="B173" s="41"/>
      <c r="C173" s="41"/>
      <c r="D173" s="38" t="s">
        <v>79</v>
      </c>
      <c r="E173" s="48" t="s">
        <v>65</v>
      </c>
      <c r="F173" s="40" t="s">
        <v>80</v>
      </c>
      <c r="G173" s="47">
        <v>2016</v>
      </c>
      <c r="H173" s="43">
        <v>58</v>
      </c>
      <c r="I173" s="43">
        <v>40.6</v>
      </c>
      <c r="J173" s="43">
        <v>17.399999999999999</v>
      </c>
      <c r="K173" s="6" t="s">
        <v>67</v>
      </c>
      <c r="L173" s="119" t="s">
        <v>67</v>
      </c>
      <c r="M173" s="137" t="s">
        <v>67</v>
      </c>
    </row>
    <row r="174" spans="1:13" ht="60.75" customHeight="1" x14ac:dyDescent="0.25">
      <c r="A174" s="297">
        <v>48</v>
      </c>
      <c r="B174" s="82"/>
      <c r="C174" s="82"/>
      <c r="D174" s="322" t="s">
        <v>81</v>
      </c>
      <c r="E174" s="315" t="s">
        <v>71</v>
      </c>
      <c r="F174" s="299" t="s">
        <v>53</v>
      </c>
      <c r="G174" s="32" t="s">
        <v>166</v>
      </c>
      <c r="H174" s="43">
        <f t="shared" ref="H174:H182" si="10">I174+J174</f>
        <v>270</v>
      </c>
      <c r="I174" s="43">
        <f>I175+I176</f>
        <v>189</v>
      </c>
      <c r="J174" s="43">
        <f>J175+J176</f>
        <v>81</v>
      </c>
      <c r="K174" s="6"/>
      <c r="L174" s="119"/>
      <c r="M174" s="299"/>
    </row>
    <row r="175" spans="1:13" ht="15.75" x14ac:dyDescent="0.25">
      <c r="A175" s="298"/>
      <c r="B175" s="83"/>
      <c r="C175" s="83"/>
      <c r="D175" s="323"/>
      <c r="E175" s="316"/>
      <c r="F175" s="300"/>
      <c r="G175" s="21">
        <v>2017</v>
      </c>
      <c r="H175" s="14">
        <f t="shared" si="10"/>
        <v>143</v>
      </c>
      <c r="I175" s="14">
        <v>100.1</v>
      </c>
      <c r="J175" s="14">
        <v>42.9</v>
      </c>
      <c r="K175" s="6" t="s">
        <v>67</v>
      </c>
      <c r="L175" s="119" t="s">
        <v>67</v>
      </c>
      <c r="M175" s="300"/>
    </row>
    <row r="176" spans="1:13" ht="15.75" x14ac:dyDescent="0.25">
      <c r="A176" s="302"/>
      <c r="B176" s="99"/>
      <c r="C176" s="99"/>
      <c r="D176" s="324"/>
      <c r="E176" s="317"/>
      <c r="F176" s="318"/>
      <c r="G176" s="21">
        <v>2018</v>
      </c>
      <c r="H176" s="14">
        <f t="shared" si="10"/>
        <v>127</v>
      </c>
      <c r="I176" s="14">
        <v>88.9</v>
      </c>
      <c r="J176" s="14">
        <v>38.1</v>
      </c>
      <c r="K176" s="6" t="s">
        <v>67</v>
      </c>
      <c r="L176" s="119" t="s">
        <v>67</v>
      </c>
      <c r="M176" s="318"/>
    </row>
    <row r="177" spans="1:13" ht="33.75" customHeight="1" x14ac:dyDescent="0.25">
      <c r="A177" s="297">
        <v>49</v>
      </c>
      <c r="B177" s="82"/>
      <c r="C177" s="82"/>
      <c r="D177" s="322" t="s">
        <v>82</v>
      </c>
      <c r="E177" s="315" t="s">
        <v>71</v>
      </c>
      <c r="F177" s="299" t="s">
        <v>56</v>
      </c>
      <c r="G177" s="32" t="s">
        <v>166</v>
      </c>
      <c r="H177" s="43">
        <f t="shared" si="10"/>
        <v>200</v>
      </c>
      <c r="I177" s="43">
        <f>I178+I179</f>
        <v>140</v>
      </c>
      <c r="J177" s="43">
        <f>J178+J179</f>
        <v>60</v>
      </c>
      <c r="K177" s="6"/>
      <c r="L177" s="119"/>
      <c r="M177" s="299"/>
    </row>
    <row r="178" spans="1:13" ht="15.75" x14ac:dyDescent="0.25">
      <c r="A178" s="298"/>
      <c r="B178" s="83"/>
      <c r="C178" s="83"/>
      <c r="D178" s="323"/>
      <c r="E178" s="316"/>
      <c r="F178" s="300"/>
      <c r="G178" s="21">
        <v>2019</v>
      </c>
      <c r="H178" s="14">
        <f t="shared" si="10"/>
        <v>120</v>
      </c>
      <c r="I178" s="14">
        <v>84</v>
      </c>
      <c r="J178" s="14">
        <v>36</v>
      </c>
      <c r="K178" s="6" t="s">
        <v>67</v>
      </c>
      <c r="L178" s="119" t="s">
        <v>67</v>
      </c>
      <c r="M178" s="300"/>
    </row>
    <row r="179" spans="1:13" ht="15.75" x14ac:dyDescent="0.25">
      <c r="A179" s="302"/>
      <c r="B179" s="99"/>
      <c r="C179" s="99"/>
      <c r="D179" s="324"/>
      <c r="E179" s="317"/>
      <c r="F179" s="318"/>
      <c r="G179" s="21">
        <v>2020</v>
      </c>
      <c r="H179" s="14">
        <f t="shared" si="10"/>
        <v>80</v>
      </c>
      <c r="I179" s="14">
        <v>56</v>
      </c>
      <c r="J179" s="14">
        <v>24</v>
      </c>
      <c r="K179" s="6" t="s">
        <v>67</v>
      </c>
      <c r="L179" s="119" t="s">
        <v>67</v>
      </c>
      <c r="M179" s="318"/>
    </row>
    <row r="180" spans="1:13" ht="18" customHeight="1" x14ac:dyDescent="0.25">
      <c r="A180" s="297">
        <v>50</v>
      </c>
      <c r="B180" s="82"/>
      <c r="C180" s="82"/>
      <c r="D180" s="322" t="s">
        <v>83</v>
      </c>
      <c r="E180" s="315" t="s">
        <v>71</v>
      </c>
      <c r="F180" s="299" t="s">
        <v>84</v>
      </c>
      <c r="G180" s="32" t="s">
        <v>166</v>
      </c>
      <c r="H180" s="43">
        <f t="shared" si="10"/>
        <v>120</v>
      </c>
      <c r="I180" s="43">
        <f>I181+I182</f>
        <v>84</v>
      </c>
      <c r="J180" s="43">
        <f>J181+J182</f>
        <v>36</v>
      </c>
      <c r="K180" s="6"/>
      <c r="L180" s="119"/>
      <c r="M180" s="299"/>
    </row>
    <row r="181" spans="1:13" ht="15" customHeight="1" x14ac:dyDescent="0.25">
      <c r="A181" s="298"/>
      <c r="B181" s="83"/>
      <c r="C181" s="83"/>
      <c r="D181" s="323"/>
      <c r="E181" s="316"/>
      <c r="F181" s="300"/>
      <c r="G181" s="21">
        <v>2021</v>
      </c>
      <c r="H181" s="14">
        <f t="shared" si="10"/>
        <v>65</v>
      </c>
      <c r="I181" s="14">
        <v>45.5</v>
      </c>
      <c r="J181" s="14">
        <v>19.5</v>
      </c>
      <c r="K181" s="6" t="s">
        <v>67</v>
      </c>
      <c r="L181" s="119" t="s">
        <v>67</v>
      </c>
      <c r="M181" s="300"/>
    </row>
    <row r="182" spans="1:13" ht="15.75" x14ac:dyDescent="0.25">
      <c r="A182" s="302"/>
      <c r="B182" s="99"/>
      <c r="C182" s="99"/>
      <c r="D182" s="324"/>
      <c r="E182" s="317"/>
      <c r="F182" s="318"/>
      <c r="G182" s="21">
        <v>2022</v>
      </c>
      <c r="H182" s="14">
        <f t="shared" si="10"/>
        <v>55</v>
      </c>
      <c r="I182" s="14">
        <v>38.5</v>
      </c>
      <c r="J182" s="14">
        <v>16.5</v>
      </c>
      <c r="K182" s="6" t="s">
        <v>67</v>
      </c>
      <c r="L182" s="119" t="s">
        <v>67</v>
      </c>
      <c r="M182" s="318"/>
    </row>
    <row r="183" spans="1:13" ht="18.75" x14ac:dyDescent="0.3">
      <c r="A183" s="331" t="s">
        <v>85</v>
      </c>
      <c r="B183" s="331"/>
      <c r="C183" s="331"/>
      <c r="D183" s="331"/>
      <c r="E183" s="331"/>
      <c r="F183" s="331"/>
      <c r="G183" s="331"/>
      <c r="H183" s="331"/>
      <c r="I183" s="331"/>
      <c r="J183" s="331"/>
      <c r="K183" s="331"/>
      <c r="L183" s="331"/>
      <c r="M183" s="135"/>
    </row>
    <row r="184" spans="1:13" ht="63" customHeight="1" x14ac:dyDescent="0.25">
      <c r="A184" s="276">
        <f>A180+1</f>
        <v>51</v>
      </c>
      <c r="B184" s="88"/>
      <c r="C184" s="88"/>
      <c r="D184" s="347" t="s">
        <v>86</v>
      </c>
      <c r="E184" s="297" t="s">
        <v>215</v>
      </c>
      <c r="F184" s="297" t="s">
        <v>46</v>
      </c>
      <c r="G184" s="51" t="s">
        <v>169</v>
      </c>
      <c r="H184" s="43">
        <f t="shared" ref="H184:H205" si="11">I184+J184</f>
        <v>2300</v>
      </c>
      <c r="I184" s="43">
        <f>I185+I186+I187</f>
        <v>2035.5</v>
      </c>
      <c r="J184" s="43">
        <f>J185+J186+J187</f>
        <v>264.5</v>
      </c>
      <c r="K184" s="7"/>
      <c r="L184" s="120"/>
      <c r="M184" s="297" t="s">
        <v>224</v>
      </c>
    </row>
    <row r="185" spans="1:13" ht="15.75" customHeight="1" x14ac:dyDescent="0.25">
      <c r="A185" s="277"/>
      <c r="B185" s="89"/>
      <c r="C185" s="89"/>
      <c r="D185" s="348"/>
      <c r="E185" s="298"/>
      <c r="F185" s="298"/>
      <c r="G185" s="50">
        <v>2014</v>
      </c>
      <c r="H185" s="14">
        <f t="shared" si="11"/>
        <v>759</v>
      </c>
      <c r="I185" s="14">
        <v>671.71500000000003</v>
      </c>
      <c r="J185" s="14">
        <v>87.284999999999997</v>
      </c>
      <c r="K185" s="7"/>
      <c r="L185" s="120"/>
      <c r="M185" s="298"/>
    </row>
    <row r="186" spans="1:13" ht="15.75" customHeight="1" x14ac:dyDescent="0.25">
      <c r="A186" s="277"/>
      <c r="B186" s="89"/>
      <c r="C186" s="89"/>
      <c r="D186" s="348"/>
      <c r="E186" s="298"/>
      <c r="F186" s="298"/>
      <c r="G186" s="50">
        <v>2015</v>
      </c>
      <c r="H186" s="14">
        <f t="shared" si="11"/>
        <v>805</v>
      </c>
      <c r="I186" s="14">
        <v>712.42499999999995</v>
      </c>
      <c r="J186" s="14">
        <v>92.575000000000003</v>
      </c>
      <c r="K186" s="7"/>
      <c r="L186" s="120"/>
      <c r="M186" s="298"/>
    </row>
    <row r="187" spans="1:13" ht="15.75" customHeight="1" x14ac:dyDescent="0.25">
      <c r="A187" s="278"/>
      <c r="B187" s="90"/>
      <c r="C187" s="90"/>
      <c r="D187" s="349"/>
      <c r="E187" s="302"/>
      <c r="F187" s="302"/>
      <c r="G187" s="50">
        <v>2016</v>
      </c>
      <c r="H187" s="14">
        <f t="shared" si="11"/>
        <v>736</v>
      </c>
      <c r="I187" s="14">
        <v>651.36</v>
      </c>
      <c r="J187" s="14">
        <v>84.64</v>
      </c>
      <c r="K187" s="7"/>
      <c r="L187" s="120"/>
      <c r="M187" s="302"/>
    </row>
    <row r="188" spans="1:13" ht="63" customHeight="1" x14ac:dyDescent="0.25">
      <c r="A188" s="276">
        <f>A184+1</f>
        <v>52</v>
      </c>
      <c r="B188" s="88"/>
      <c r="C188" s="88"/>
      <c r="D188" s="328" t="s">
        <v>87</v>
      </c>
      <c r="E188" s="297" t="s">
        <v>215</v>
      </c>
      <c r="F188" s="297" t="s">
        <v>46</v>
      </c>
      <c r="G188" s="51" t="s">
        <v>169</v>
      </c>
      <c r="H188" s="43">
        <f t="shared" si="11"/>
        <v>520.13</v>
      </c>
      <c r="I188" s="43">
        <f>I189+I190+I191</f>
        <v>460.31504999999999</v>
      </c>
      <c r="J188" s="43">
        <f>J189+J190+J191</f>
        <v>59.814949999999996</v>
      </c>
      <c r="K188" s="7"/>
      <c r="L188" s="120"/>
      <c r="M188" s="297" t="s">
        <v>224</v>
      </c>
    </row>
    <row r="189" spans="1:13" ht="15.75" customHeight="1" x14ac:dyDescent="0.25">
      <c r="A189" s="277"/>
      <c r="B189" s="89"/>
      <c r="C189" s="89"/>
      <c r="D189" s="329"/>
      <c r="E189" s="298"/>
      <c r="F189" s="298"/>
      <c r="G189" s="50">
        <v>2014</v>
      </c>
      <c r="H189" s="14">
        <f t="shared" si="11"/>
        <v>171.6429</v>
      </c>
      <c r="I189" s="14">
        <v>151.9039665</v>
      </c>
      <c r="J189" s="14">
        <v>19.738933500000002</v>
      </c>
      <c r="K189" s="7"/>
      <c r="L189" s="120"/>
      <c r="M189" s="298"/>
    </row>
    <row r="190" spans="1:13" ht="15.75" customHeight="1" x14ac:dyDescent="0.25">
      <c r="A190" s="277"/>
      <c r="B190" s="89"/>
      <c r="C190" s="89"/>
      <c r="D190" s="329"/>
      <c r="E190" s="298"/>
      <c r="F190" s="298"/>
      <c r="G190" s="50">
        <v>2015</v>
      </c>
      <c r="H190" s="14">
        <f t="shared" si="11"/>
        <v>182.0455</v>
      </c>
      <c r="I190" s="14">
        <v>161.11026749999999</v>
      </c>
      <c r="J190" s="14">
        <v>20.935232500000001</v>
      </c>
      <c r="K190" s="7"/>
      <c r="L190" s="120"/>
      <c r="M190" s="298"/>
    </row>
    <row r="191" spans="1:13" ht="15.75" customHeight="1" x14ac:dyDescent="0.25">
      <c r="A191" s="278"/>
      <c r="B191" s="90"/>
      <c r="C191" s="90"/>
      <c r="D191" s="330"/>
      <c r="E191" s="302"/>
      <c r="F191" s="302"/>
      <c r="G191" s="50">
        <v>2016</v>
      </c>
      <c r="H191" s="14">
        <f t="shared" si="11"/>
        <v>166.44159999999999</v>
      </c>
      <c r="I191" s="14">
        <v>147.300816</v>
      </c>
      <c r="J191" s="14">
        <v>19.140784</v>
      </c>
      <c r="K191" s="7"/>
      <c r="L191" s="120"/>
      <c r="M191" s="302"/>
    </row>
    <row r="192" spans="1:13" ht="60" customHeight="1" x14ac:dyDescent="0.25">
      <c r="A192" s="276">
        <f>A188+1</f>
        <v>53</v>
      </c>
      <c r="B192" s="88"/>
      <c r="C192" s="88"/>
      <c r="D192" s="328" t="s">
        <v>88</v>
      </c>
      <c r="E192" s="297" t="s">
        <v>215</v>
      </c>
      <c r="F192" s="297" t="s">
        <v>46</v>
      </c>
      <c r="G192" s="51" t="s">
        <v>166</v>
      </c>
      <c r="H192" s="43">
        <f t="shared" si="11"/>
        <v>65.651629999999997</v>
      </c>
      <c r="I192" s="43">
        <f>I193+I194+I195</f>
        <v>58.101692550000003</v>
      </c>
      <c r="J192" s="43">
        <f>J193+J194+J195</f>
        <v>7.5499374499999998</v>
      </c>
      <c r="K192" s="7"/>
      <c r="L192" s="120"/>
      <c r="M192" s="297" t="s">
        <v>67</v>
      </c>
    </row>
    <row r="193" spans="1:13" ht="15.75" customHeight="1" x14ac:dyDescent="0.25">
      <c r="A193" s="277"/>
      <c r="B193" s="89"/>
      <c r="C193" s="89"/>
      <c r="D193" s="329"/>
      <c r="E193" s="298"/>
      <c r="F193" s="298"/>
      <c r="G193" s="50">
        <v>2014</v>
      </c>
      <c r="H193" s="14">
        <f t="shared" si="11"/>
        <v>21.665037900000002</v>
      </c>
      <c r="I193" s="14">
        <v>19.1735585415</v>
      </c>
      <c r="J193" s="14">
        <v>2.4914793584999999</v>
      </c>
      <c r="K193" s="7"/>
      <c r="L193" s="120"/>
      <c r="M193" s="298"/>
    </row>
    <row r="194" spans="1:13" ht="15.75" customHeight="1" x14ac:dyDescent="0.25">
      <c r="A194" s="277"/>
      <c r="B194" s="89"/>
      <c r="C194" s="89"/>
      <c r="D194" s="329"/>
      <c r="E194" s="298"/>
      <c r="F194" s="298"/>
      <c r="G194" s="50">
        <v>2015</v>
      </c>
      <c r="H194" s="14">
        <f t="shared" si="11"/>
        <v>22.978070500000001</v>
      </c>
      <c r="I194" s="14">
        <v>20.335592392500001</v>
      </c>
      <c r="J194" s="14">
        <v>2.6424781075000001</v>
      </c>
      <c r="K194" s="7"/>
      <c r="L194" s="120"/>
      <c r="M194" s="298"/>
    </row>
    <row r="195" spans="1:13" ht="15.75" customHeight="1" x14ac:dyDescent="0.25">
      <c r="A195" s="278"/>
      <c r="B195" s="90"/>
      <c r="C195" s="90"/>
      <c r="D195" s="330"/>
      <c r="E195" s="302"/>
      <c r="F195" s="302"/>
      <c r="G195" s="50">
        <v>2016</v>
      </c>
      <c r="H195" s="14">
        <f t="shared" si="11"/>
        <v>21.008521599999998</v>
      </c>
      <c r="I195" s="14">
        <v>18.592541615999998</v>
      </c>
      <c r="J195" s="14">
        <v>2.4159799839999998</v>
      </c>
      <c r="K195" s="7"/>
      <c r="L195" s="120"/>
      <c r="M195" s="302"/>
    </row>
    <row r="196" spans="1:13" ht="60" customHeight="1" x14ac:dyDescent="0.25">
      <c r="A196" s="276">
        <f>A192+1</f>
        <v>54</v>
      </c>
      <c r="B196" s="88"/>
      <c r="C196" s="88"/>
      <c r="D196" s="328" t="s">
        <v>89</v>
      </c>
      <c r="E196" s="297" t="s">
        <v>215</v>
      </c>
      <c r="F196" s="297" t="s">
        <v>208</v>
      </c>
      <c r="G196" s="51" t="s">
        <v>166</v>
      </c>
      <c r="H196" s="43">
        <f t="shared" si="11"/>
        <v>232.29697000000002</v>
      </c>
      <c r="I196" s="43">
        <f>I197+I198+I199</f>
        <v>205.58281845000002</v>
      </c>
      <c r="J196" s="43">
        <f>J197+J198+J199</f>
        <v>26.71415155</v>
      </c>
      <c r="K196" s="7"/>
      <c r="L196" s="120"/>
      <c r="M196" s="297"/>
    </row>
    <row r="197" spans="1:13" ht="15.75" customHeight="1" x14ac:dyDescent="0.25">
      <c r="A197" s="277"/>
      <c r="B197" s="89"/>
      <c r="C197" s="89"/>
      <c r="D197" s="329"/>
      <c r="E197" s="298"/>
      <c r="F197" s="298"/>
      <c r="G197" s="50">
        <v>2017</v>
      </c>
      <c r="H197" s="14">
        <f t="shared" si="11"/>
        <v>76.65800010000001</v>
      </c>
      <c r="I197" s="14">
        <v>67.842330088500006</v>
      </c>
      <c r="J197" s="14">
        <v>8.8156700115</v>
      </c>
      <c r="K197" s="7"/>
      <c r="L197" s="120"/>
      <c r="M197" s="298"/>
    </row>
    <row r="198" spans="1:13" ht="15.75" customHeight="1" x14ac:dyDescent="0.25">
      <c r="A198" s="277"/>
      <c r="B198" s="89"/>
      <c r="C198" s="89"/>
      <c r="D198" s="329"/>
      <c r="E198" s="298"/>
      <c r="F198" s="298"/>
      <c r="G198" s="50">
        <v>2018</v>
      </c>
      <c r="H198" s="14">
        <f t="shared" si="11"/>
        <v>81.303939499999998</v>
      </c>
      <c r="I198" s="14">
        <v>71.953986457499994</v>
      </c>
      <c r="J198" s="14">
        <v>9.3499530424999993</v>
      </c>
      <c r="K198" s="7"/>
      <c r="L198" s="120"/>
      <c r="M198" s="298"/>
    </row>
    <row r="199" spans="1:13" ht="15.75" customHeight="1" x14ac:dyDescent="0.25">
      <c r="A199" s="278"/>
      <c r="B199" s="90"/>
      <c r="C199" s="90"/>
      <c r="D199" s="330"/>
      <c r="E199" s="302"/>
      <c r="F199" s="302"/>
      <c r="G199" s="50">
        <v>2019</v>
      </c>
      <c r="H199" s="14">
        <f t="shared" si="11"/>
        <v>74.335030400000008</v>
      </c>
      <c r="I199" s="14">
        <v>65.786501904000005</v>
      </c>
      <c r="J199" s="14">
        <v>8.5485284959999994</v>
      </c>
      <c r="K199" s="7"/>
      <c r="L199" s="120"/>
      <c r="M199" s="302"/>
    </row>
    <row r="200" spans="1:13" ht="63" x14ac:dyDescent="0.25">
      <c r="A200" s="49">
        <f>A196+1</f>
        <v>55</v>
      </c>
      <c r="B200" s="49"/>
      <c r="C200" s="49"/>
      <c r="D200" s="19" t="s">
        <v>90</v>
      </c>
      <c r="E200" s="50" t="s">
        <v>215</v>
      </c>
      <c r="F200" s="49">
        <v>2015</v>
      </c>
      <c r="G200" s="51">
        <v>2015</v>
      </c>
      <c r="H200" s="43">
        <f t="shared" si="11"/>
        <v>25.990000000000002</v>
      </c>
      <c r="I200" s="43">
        <v>23</v>
      </c>
      <c r="J200" s="43">
        <v>2.99</v>
      </c>
      <c r="K200" s="7"/>
      <c r="L200" s="120"/>
      <c r="M200" s="137" t="s">
        <v>67</v>
      </c>
    </row>
    <row r="201" spans="1:13" ht="63" x14ac:dyDescent="0.3">
      <c r="A201" s="49">
        <f>A200+1</f>
        <v>56</v>
      </c>
      <c r="B201" s="49"/>
      <c r="C201" s="49"/>
      <c r="D201" s="19" t="s">
        <v>91</v>
      </c>
      <c r="E201" s="50" t="s">
        <v>215</v>
      </c>
      <c r="F201" s="49">
        <v>2017</v>
      </c>
      <c r="G201" s="51">
        <v>2017</v>
      </c>
      <c r="H201" s="43">
        <f t="shared" si="11"/>
        <v>108.00932</v>
      </c>
      <c r="I201" s="43">
        <v>95.588248199999995</v>
      </c>
      <c r="J201" s="43">
        <v>12.4210718</v>
      </c>
      <c r="K201" s="7"/>
      <c r="L201" s="120"/>
      <c r="M201" s="135"/>
    </row>
    <row r="202" spans="1:13" ht="63" customHeight="1" x14ac:dyDescent="0.25">
      <c r="A202" s="276">
        <f>A201+1</f>
        <v>57</v>
      </c>
      <c r="B202" s="88"/>
      <c r="C202" s="88"/>
      <c r="D202" s="328" t="s">
        <v>92</v>
      </c>
      <c r="E202" s="297" t="s">
        <v>215</v>
      </c>
      <c r="F202" s="297" t="s">
        <v>208</v>
      </c>
      <c r="G202" s="51" t="s">
        <v>166</v>
      </c>
      <c r="H202" s="43">
        <f t="shared" si="11"/>
        <v>399.85574400000002</v>
      </c>
      <c r="I202" s="43">
        <f>I203+I204+I205</f>
        <v>332.0874</v>
      </c>
      <c r="J202" s="43">
        <f>J203+J204+J205</f>
        <v>67.768343999999999</v>
      </c>
      <c r="K202" s="7"/>
      <c r="L202" s="120"/>
      <c r="M202" s="297"/>
    </row>
    <row r="203" spans="1:13" ht="15.75" customHeight="1" x14ac:dyDescent="0.25">
      <c r="A203" s="277"/>
      <c r="B203" s="89"/>
      <c r="C203" s="89"/>
      <c r="D203" s="329"/>
      <c r="E203" s="298"/>
      <c r="F203" s="298"/>
      <c r="G203" s="50">
        <v>2017</v>
      </c>
      <c r="H203" s="14">
        <f t="shared" si="11"/>
        <v>123.8292</v>
      </c>
      <c r="I203" s="14">
        <v>109.588842</v>
      </c>
      <c r="J203" s="14">
        <v>14.240358000000001</v>
      </c>
      <c r="K203" s="7"/>
      <c r="L203" s="120"/>
      <c r="M203" s="298"/>
    </row>
    <row r="204" spans="1:13" ht="15.75" customHeight="1" x14ac:dyDescent="0.25">
      <c r="A204" s="277"/>
      <c r="B204" s="89"/>
      <c r="C204" s="89"/>
      <c r="D204" s="329"/>
      <c r="E204" s="298"/>
      <c r="F204" s="298"/>
      <c r="G204" s="50">
        <v>2018</v>
      </c>
      <c r="H204" s="14">
        <f t="shared" si="11"/>
        <v>131.334</v>
      </c>
      <c r="I204" s="14">
        <v>116.23059000000001</v>
      </c>
      <c r="J204" s="14">
        <v>15.10341</v>
      </c>
      <c r="K204" s="7"/>
      <c r="L204" s="120"/>
      <c r="M204" s="298"/>
    </row>
    <row r="205" spans="1:13" ht="15.75" customHeight="1" x14ac:dyDescent="0.25">
      <c r="A205" s="278"/>
      <c r="B205" s="90"/>
      <c r="C205" s="90"/>
      <c r="D205" s="330"/>
      <c r="E205" s="302"/>
      <c r="F205" s="302"/>
      <c r="G205" s="50">
        <v>2019</v>
      </c>
      <c r="H205" s="14">
        <f t="shared" si="11"/>
        <v>144.692544</v>
      </c>
      <c r="I205" s="14">
        <v>106.267968</v>
      </c>
      <c r="J205" s="14">
        <v>38.424576000000002</v>
      </c>
      <c r="K205" s="7"/>
      <c r="L205" s="120"/>
      <c r="M205" s="302"/>
    </row>
    <row r="206" spans="1:13" ht="45" customHeight="1" x14ac:dyDescent="0.25">
      <c r="A206" s="276">
        <f>A202+1</f>
        <v>58</v>
      </c>
      <c r="B206" s="88"/>
      <c r="C206" s="88"/>
      <c r="D206" s="328" t="s">
        <v>93</v>
      </c>
      <c r="E206" s="297" t="s">
        <v>216</v>
      </c>
      <c r="F206" s="297" t="s">
        <v>208</v>
      </c>
      <c r="G206" s="51" t="s">
        <v>166</v>
      </c>
      <c r="H206" s="43">
        <f>I206+J206+K206</f>
        <v>178.02161005000002</v>
      </c>
      <c r="I206" s="43">
        <f>I207+I208+I209</f>
        <v>157.50964500000001</v>
      </c>
      <c r="J206" s="43">
        <f>J207+J208+J209</f>
        <v>16.01793</v>
      </c>
      <c r="K206" s="43">
        <f>K207+K208+K209</f>
        <v>4.4940350499999999</v>
      </c>
      <c r="L206" s="120"/>
      <c r="M206" s="297"/>
    </row>
    <row r="207" spans="1:13" ht="15.75" customHeight="1" x14ac:dyDescent="0.25">
      <c r="A207" s="277"/>
      <c r="B207" s="89"/>
      <c r="C207" s="89"/>
      <c r="D207" s="329"/>
      <c r="E207" s="298"/>
      <c r="F207" s="298"/>
      <c r="G207" s="50">
        <v>2017</v>
      </c>
      <c r="H207" s="14">
        <f>I207+J207</f>
        <v>57.26409975</v>
      </c>
      <c r="I207" s="14">
        <v>51.978182850000003</v>
      </c>
      <c r="J207" s="14">
        <v>5.2859169000000001</v>
      </c>
      <c r="K207" s="14">
        <v>1.48303155</v>
      </c>
      <c r="L207" s="120"/>
      <c r="M207" s="298"/>
    </row>
    <row r="208" spans="1:13" ht="15.75" customHeight="1" x14ac:dyDescent="0.25">
      <c r="A208" s="277"/>
      <c r="B208" s="89"/>
      <c r="C208" s="89"/>
      <c r="D208" s="329"/>
      <c r="E208" s="298"/>
      <c r="F208" s="298"/>
      <c r="G208" s="50">
        <v>2018</v>
      </c>
      <c r="H208" s="14">
        <f>I208+J208</f>
        <v>60.734651249999999</v>
      </c>
      <c r="I208" s="14">
        <v>55.128375749999996</v>
      </c>
      <c r="J208" s="14">
        <v>5.6062754999999997</v>
      </c>
      <c r="K208" s="14">
        <v>1.5729122499999999</v>
      </c>
      <c r="L208" s="120"/>
      <c r="M208" s="298"/>
    </row>
    <row r="209" spans="1:13" ht="15.75" customHeight="1" x14ac:dyDescent="0.25">
      <c r="A209" s="278"/>
      <c r="B209" s="90"/>
      <c r="C209" s="90"/>
      <c r="D209" s="330"/>
      <c r="E209" s="302"/>
      <c r="F209" s="302"/>
      <c r="G209" s="50">
        <v>2019</v>
      </c>
      <c r="H209" s="14">
        <f>I209+J209</f>
        <v>55.528824</v>
      </c>
      <c r="I209" s="14">
        <v>50.403086399999999</v>
      </c>
      <c r="J209" s="14">
        <v>5.1257375999999999</v>
      </c>
      <c r="K209" s="14">
        <v>1.43809125</v>
      </c>
      <c r="L209" s="120"/>
      <c r="M209" s="302"/>
    </row>
    <row r="210" spans="1:13" ht="60" customHeight="1" x14ac:dyDescent="0.25">
      <c r="A210" s="276">
        <f>A206+1</f>
        <v>59</v>
      </c>
      <c r="B210" s="88"/>
      <c r="C210" s="88"/>
      <c r="D210" s="328" t="s">
        <v>94</v>
      </c>
      <c r="E210" s="297" t="s">
        <v>217</v>
      </c>
      <c r="F210" s="297" t="s">
        <v>47</v>
      </c>
      <c r="G210" s="51" t="s">
        <v>166</v>
      </c>
      <c r="H210" s="43">
        <f>I210+J210+K210</f>
        <v>179.76140023000002</v>
      </c>
      <c r="I210" s="43">
        <f>I211+I212+I213</f>
        <v>159.08883900000001</v>
      </c>
      <c r="J210" s="43">
        <f>J211+J212+J213</f>
        <v>16.178526179999999</v>
      </c>
      <c r="K210" s="43">
        <f>K211+K212+K213</f>
        <v>4.4940350499999999</v>
      </c>
      <c r="L210" s="120"/>
      <c r="M210" s="297"/>
    </row>
    <row r="211" spans="1:13" ht="15.75" customHeight="1" x14ac:dyDescent="0.25">
      <c r="A211" s="277"/>
      <c r="B211" s="89"/>
      <c r="C211" s="89"/>
      <c r="D211" s="329"/>
      <c r="E211" s="298"/>
      <c r="F211" s="298"/>
      <c r="G211" s="50">
        <v>2017</v>
      </c>
      <c r="H211" s="14">
        <f>I211+J211+K211</f>
        <v>59.32126023</v>
      </c>
      <c r="I211" s="14">
        <v>52.499315099999997</v>
      </c>
      <c r="J211" s="14">
        <v>5.3389135799999998</v>
      </c>
      <c r="K211" s="14">
        <v>1.48303155</v>
      </c>
      <c r="L211" s="120"/>
      <c r="M211" s="298"/>
    </row>
    <row r="212" spans="1:13" ht="15.75" customHeight="1" x14ac:dyDescent="0.25">
      <c r="A212" s="277"/>
      <c r="B212" s="89"/>
      <c r="C212" s="89"/>
      <c r="D212" s="329"/>
      <c r="E212" s="298"/>
      <c r="F212" s="298"/>
      <c r="G212" s="50">
        <v>2018</v>
      </c>
      <c r="H212" s="14">
        <f>I212+J212+K212</f>
        <v>62.916490000000003</v>
      </c>
      <c r="I212" s="14">
        <v>55.681093650000001</v>
      </c>
      <c r="J212" s="14">
        <v>5.6624841000000004</v>
      </c>
      <c r="K212" s="14">
        <v>1.5729122499999999</v>
      </c>
      <c r="L212" s="120"/>
      <c r="M212" s="298"/>
    </row>
    <row r="213" spans="1:13" ht="15.75" customHeight="1" x14ac:dyDescent="0.25">
      <c r="A213" s="278"/>
      <c r="B213" s="90"/>
      <c r="C213" s="90"/>
      <c r="D213" s="330"/>
      <c r="E213" s="302"/>
      <c r="F213" s="302"/>
      <c r="G213" s="50">
        <v>2019</v>
      </c>
      <c r="H213" s="14">
        <f>I213+J213+K213</f>
        <v>57.523650000000004</v>
      </c>
      <c r="I213" s="14">
        <v>50.908430250000002</v>
      </c>
      <c r="J213" s="14">
        <v>5.1771285000000002</v>
      </c>
      <c r="K213" s="14">
        <v>1.43809125</v>
      </c>
      <c r="L213" s="120"/>
      <c r="M213" s="302"/>
    </row>
    <row r="214" spans="1:13" ht="63" customHeight="1" x14ac:dyDescent="0.25">
      <c r="A214" s="276">
        <f>A210+1</f>
        <v>60</v>
      </c>
      <c r="B214" s="88"/>
      <c r="C214" s="88"/>
      <c r="D214" s="328" t="s">
        <v>95</v>
      </c>
      <c r="E214" s="297" t="s">
        <v>215</v>
      </c>
      <c r="F214" s="297" t="s">
        <v>214</v>
      </c>
      <c r="G214" s="51" t="s">
        <v>166</v>
      </c>
      <c r="H214" s="43">
        <f t="shared" ref="H214:H225" si="12">I214+J214</f>
        <v>105.56780000000001</v>
      </c>
      <c r="I214" s="43">
        <f>I215+I216+I217</f>
        <v>93.427503000000002</v>
      </c>
      <c r="J214" s="43">
        <f>J215+J216+J217</f>
        <v>12.140297</v>
      </c>
      <c r="K214" s="43"/>
      <c r="L214" s="120"/>
      <c r="M214" s="297"/>
    </row>
    <row r="215" spans="1:13" ht="15.75" customHeight="1" x14ac:dyDescent="0.25">
      <c r="A215" s="277"/>
      <c r="B215" s="89"/>
      <c r="C215" s="89"/>
      <c r="D215" s="329"/>
      <c r="E215" s="298"/>
      <c r="F215" s="298"/>
      <c r="G215" s="50">
        <v>2019</v>
      </c>
      <c r="H215" s="14">
        <f t="shared" si="12"/>
        <v>34.837373999999997</v>
      </c>
      <c r="I215" s="14">
        <v>30.831075989999999</v>
      </c>
      <c r="J215" s="14">
        <v>4.0062980100000001</v>
      </c>
      <c r="K215" s="7"/>
      <c r="L215" s="120"/>
      <c r="M215" s="298"/>
    </row>
    <row r="216" spans="1:13" ht="15.75" customHeight="1" x14ac:dyDescent="0.25">
      <c r="A216" s="277"/>
      <c r="B216" s="89"/>
      <c r="C216" s="89"/>
      <c r="D216" s="329"/>
      <c r="E216" s="298"/>
      <c r="F216" s="298"/>
      <c r="G216" s="50">
        <v>2020</v>
      </c>
      <c r="H216" s="14">
        <f t="shared" si="12"/>
        <v>36.948729999999998</v>
      </c>
      <c r="I216" s="14">
        <v>32.699626049999999</v>
      </c>
      <c r="J216" s="14">
        <v>4.2491039500000003</v>
      </c>
      <c r="K216" s="7"/>
      <c r="L216" s="120"/>
      <c r="M216" s="298"/>
    </row>
    <row r="217" spans="1:13" ht="15.75" customHeight="1" x14ac:dyDescent="0.25">
      <c r="A217" s="278"/>
      <c r="B217" s="90"/>
      <c r="C217" s="90"/>
      <c r="D217" s="330"/>
      <c r="E217" s="302"/>
      <c r="F217" s="302"/>
      <c r="G217" s="50">
        <v>2021</v>
      </c>
      <c r="H217" s="14">
        <f t="shared" si="12"/>
        <v>33.781695999999997</v>
      </c>
      <c r="I217" s="14">
        <v>29.89680096</v>
      </c>
      <c r="J217" s="14">
        <v>3.88489504</v>
      </c>
      <c r="K217" s="7"/>
      <c r="L217" s="120"/>
      <c r="M217" s="302"/>
    </row>
    <row r="218" spans="1:13" ht="60" customHeight="1" x14ac:dyDescent="0.25">
      <c r="A218" s="276">
        <f>A214+1</f>
        <v>61</v>
      </c>
      <c r="B218" s="88"/>
      <c r="C218" s="88"/>
      <c r="D218" s="328" t="s">
        <v>96</v>
      </c>
      <c r="E218" s="297" t="s">
        <v>215</v>
      </c>
      <c r="F218" s="297" t="s">
        <v>214</v>
      </c>
      <c r="G218" s="51" t="s">
        <v>166</v>
      </c>
      <c r="H218" s="43">
        <f t="shared" si="12"/>
        <v>201.21548999999999</v>
      </c>
      <c r="I218" s="43">
        <f>I219+I220+I221</f>
        <v>178.07570865</v>
      </c>
      <c r="J218" s="43">
        <f>J219+J220+J221</f>
        <v>23.13978135</v>
      </c>
      <c r="K218" s="7"/>
      <c r="L218" s="120"/>
      <c r="M218" s="297"/>
    </row>
    <row r="219" spans="1:13" ht="15.75" customHeight="1" x14ac:dyDescent="0.25">
      <c r="A219" s="277"/>
      <c r="B219" s="89"/>
      <c r="C219" s="89"/>
      <c r="D219" s="329"/>
      <c r="E219" s="298"/>
      <c r="F219" s="298"/>
      <c r="G219" s="50">
        <v>2019</v>
      </c>
      <c r="H219" s="14">
        <f t="shared" si="12"/>
        <v>66.401775000000001</v>
      </c>
      <c r="I219" s="14">
        <v>58.765570875000002</v>
      </c>
      <c r="J219" s="14">
        <v>7.6362041249999999</v>
      </c>
      <c r="K219" s="7"/>
      <c r="L219" s="120"/>
      <c r="M219" s="298"/>
    </row>
    <row r="220" spans="1:13" ht="15.75" customHeight="1" x14ac:dyDescent="0.25">
      <c r="A220" s="277"/>
      <c r="B220" s="89"/>
      <c r="C220" s="89"/>
      <c r="D220" s="329"/>
      <c r="E220" s="298"/>
      <c r="F220" s="298"/>
      <c r="G220" s="50">
        <v>2020</v>
      </c>
      <c r="H220" s="14">
        <f t="shared" si="12"/>
        <v>70.425074999999993</v>
      </c>
      <c r="I220" s="14">
        <v>62.326191375000001</v>
      </c>
      <c r="J220" s="14">
        <v>8.0988836249999991</v>
      </c>
      <c r="K220" s="7"/>
      <c r="L220" s="120"/>
      <c r="M220" s="298"/>
    </row>
    <row r="221" spans="1:13" ht="15.75" customHeight="1" x14ac:dyDescent="0.25">
      <c r="A221" s="278"/>
      <c r="B221" s="90"/>
      <c r="C221" s="90"/>
      <c r="D221" s="330"/>
      <c r="E221" s="302"/>
      <c r="F221" s="302"/>
      <c r="G221" s="50">
        <v>2021</v>
      </c>
      <c r="H221" s="14">
        <f t="shared" si="12"/>
        <v>64.388639999999995</v>
      </c>
      <c r="I221" s="14">
        <v>56.983946400000001</v>
      </c>
      <c r="J221" s="14">
        <v>7.4046935999999999</v>
      </c>
      <c r="K221" s="7"/>
      <c r="L221" s="120"/>
      <c r="M221" s="302"/>
    </row>
    <row r="222" spans="1:13" ht="94.5" customHeight="1" x14ac:dyDescent="0.25">
      <c r="A222" s="350">
        <f>A218+1</f>
        <v>62</v>
      </c>
      <c r="B222" s="100"/>
      <c r="C222" s="100"/>
      <c r="D222" s="313" t="s">
        <v>97</v>
      </c>
      <c r="E222" s="353" t="s">
        <v>215</v>
      </c>
      <c r="F222" s="353" t="s">
        <v>44</v>
      </c>
      <c r="G222" s="51" t="s">
        <v>166</v>
      </c>
      <c r="H222" s="43">
        <f t="shared" si="12"/>
        <v>350</v>
      </c>
      <c r="I222" s="43">
        <f>I223+I224+I225</f>
        <v>309.75</v>
      </c>
      <c r="J222" s="43">
        <f>J223+J224+J225</f>
        <v>40.25</v>
      </c>
      <c r="K222" s="7"/>
      <c r="L222" s="120"/>
      <c r="M222" s="353" t="s">
        <v>67</v>
      </c>
    </row>
    <row r="223" spans="1:13" ht="15.75" customHeight="1" x14ac:dyDescent="0.25">
      <c r="A223" s="351"/>
      <c r="B223" s="101"/>
      <c r="C223" s="101"/>
      <c r="D223" s="313"/>
      <c r="E223" s="353"/>
      <c r="F223" s="353"/>
      <c r="G223" s="50">
        <v>2015</v>
      </c>
      <c r="H223" s="14">
        <f t="shared" si="12"/>
        <v>115.5</v>
      </c>
      <c r="I223" s="14">
        <v>102.2175</v>
      </c>
      <c r="J223" s="14">
        <v>13.282500000000001</v>
      </c>
      <c r="K223" s="7"/>
      <c r="L223" s="120"/>
      <c r="M223" s="353"/>
    </row>
    <row r="224" spans="1:13" ht="15.75" customHeight="1" x14ac:dyDescent="0.25">
      <c r="A224" s="351"/>
      <c r="B224" s="101"/>
      <c r="C224" s="101"/>
      <c r="D224" s="313"/>
      <c r="E224" s="353"/>
      <c r="F224" s="353"/>
      <c r="G224" s="50">
        <v>2016</v>
      </c>
      <c r="H224" s="14">
        <f t="shared" si="12"/>
        <v>122.5</v>
      </c>
      <c r="I224" s="14">
        <v>108.41249999999999</v>
      </c>
      <c r="J224" s="14">
        <v>14.0875</v>
      </c>
      <c r="K224" s="7"/>
      <c r="L224" s="120"/>
      <c r="M224" s="353"/>
    </row>
    <row r="225" spans="1:13" ht="15.75" customHeight="1" x14ac:dyDescent="0.25">
      <c r="A225" s="352"/>
      <c r="B225" s="102"/>
      <c r="C225" s="102"/>
      <c r="D225" s="313"/>
      <c r="E225" s="353"/>
      <c r="F225" s="353"/>
      <c r="G225" s="50">
        <v>2017</v>
      </c>
      <c r="H225" s="14">
        <f t="shared" si="12"/>
        <v>112</v>
      </c>
      <c r="I225" s="14">
        <v>99.12</v>
      </c>
      <c r="J225" s="14">
        <v>12.88</v>
      </c>
      <c r="K225" s="7"/>
      <c r="L225" s="120"/>
      <c r="M225" s="353"/>
    </row>
    <row r="226" spans="1:13" ht="18.75" x14ac:dyDescent="0.3">
      <c r="A226" s="331" t="s">
        <v>124</v>
      </c>
      <c r="B226" s="331"/>
      <c r="C226" s="331"/>
      <c r="D226" s="331"/>
      <c r="E226" s="331"/>
      <c r="F226" s="331"/>
      <c r="G226" s="331"/>
      <c r="H226" s="331"/>
      <c r="I226" s="331"/>
      <c r="J226" s="331"/>
      <c r="K226" s="331"/>
      <c r="L226" s="331"/>
      <c r="M226" s="135"/>
    </row>
    <row r="227" spans="1:13" ht="31.5" x14ac:dyDescent="0.25">
      <c r="A227" s="49">
        <f>A222+1</f>
        <v>63</v>
      </c>
      <c r="B227" s="49"/>
      <c r="C227" s="49"/>
      <c r="D227" s="53" t="s">
        <v>98</v>
      </c>
      <c r="E227" s="22"/>
      <c r="F227" s="12" t="s">
        <v>99</v>
      </c>
      <c r="G227" s="51"/>
      <c r="H227" s="43">
        <f t="shared" ref="H227:H234" si="13">I227+J227</f>
        <v>231.47</v>
      </c>
      <c r="I227" s="43">
        <v>62</v>
      </c>
      <c r="J227" s="43">
        <v>169.47</v>
      </c>
      <c r="K227" s="34"/>
      <c r="L227" s="121"/>
      <c r="M227" s="137" t="s">
        <v>224</v>
      </c>
    </row>
    <row r="228" spans="1:13" ht="31.5" x14ac:dyDescent="0.25">
      <c r="A228" s="49">
        <f>A227+1</f>
        <v>64</v>
      </c>
      <c r="B228" s="49"/>
      <c r="C228" s="49"/>
      <c r="D228" s="53" t="s">
        <v>100</v>
      </c>
      <c r="E228" s="22"/>
      <c r="F228" s="12" t="s">
        <v>45</v>
      </c>
      <c r="G228" s="22"/>
      <c r="H228" s="43">
        <f t="shared" si="13"/>
        <v>302.76</v>
      </c>
      <c r="I228" s="43">
        <v>80</v>
      </c>
      <c r="J228" s="43">
        <v>222.76</v>
      </c>
      <c r="K228" s="3"/>
      <c r="L228" s="121"/>
      <c r="M228" s="137" t="s">
        <v>224</v>
      </c>
    </row>
    <row r="229" spans="1:13" ht="31.5" x14ac:dyDescent="0.25">
      <c r="A229" s="49">
        <f>A228+1</f>
        <v>65</v>
      </c>
      <c r="B229" s="49"/>
      <c r="C229" s="49"/>
      <c r="D229" s="53" t="s">
        <v>101</v>
      </c>
      <c r="E229" s="22"/>
      <c r="F229" s="12" t="s">
        <v>45</v>
      </c>
      <c r="G229" s="22"/>
      <c r="H229" s="43">
        <f t="shared" si="13"/>
        <v>118.78</v>
      </c>
      <c r="I229" s="43">
        <v>40</v>
      </c>
      <c r="J229" s="43">
        <v>78.78</v>
      </c>
      <c r="K229" s="24"/>
      <c r="L229" s="121"/>
      <c r="M229" s="137" t="s">
        <v>224</v>
      </c>
    </row>
    <row r="230" spans="1:13" ht="45.75" customHeight="1" x14ac:dyDescent="0.25">
      <c r="A230" s="276">
        <f>A229+1</f>
        <v>66</v>
      </c>
      <c r="B230" s="88"/>
      <c r="C230" s="88"/>
      <c r="D230" s="293" t="s">
        <v>102</v>
      </c>
      <c r="E230" s="332"/>
      <c r="F230" s="295" t="s">
        <v>46</v>
      </c>
      <c r="G230" s="51" t="s">
        <v>166</v>
      </c>
      <c r="H230" s="43">
        <f t="shared" si="13"/>
        <v>540</v>
      </c>
      <c r="I230" s="43">
        <f>I231+I232+I233</f>
        <v>371</v>
      </c>
      <c r="J230" s="43">
        <f>J231+J232+J233</f>
        <v>169</v>
      </c>
      <c r="K230" s="43">
        <f>K231+K232+K233</f>
        <v>0</v>
      </c>
      <c r="L230" s="122"/>
      <c r="M230" s="295" t="s">
        <v>67</v>
      </c>
    </row>
    <row r="231" spans="1:13" ht="15.75" x14ac:dyDescent="0.25">
      <c r="A231" s="277"/>
      <c r="B231" s="89"/>
      <c r="C231" s="89"/>
      <c r="D231" s="293"/>
      <c r="E231" s="332"/>
      <c r="F231" s="295"/>
      <c r="G231" s="50">
        <v>2014</v>
      </c>
      <c r="H231" s="14">
        <f t="shared" si="13"/>
        <v>10</v>
      </c>
      <c r="I231" s="14"/>
      <c r="J231" s="14">
        <v>10</v>
      </c>
      <c r="K231" s="23"/>
      <c r="L231" s="122"/>
      <c r="M231" s="295"/>
    </row>
    <row r="232" spans="1:13" ht="15.75" x14ac:dyDescent="0.25">
      <c r="A232" s="277"/>
      <c r="B232" s="89"/>
      <c r="C232" s="89"/>
      <c r="D232" s="293"/>
      <c r="E232" s="332"/>
      <c r="F232" s="295"/>
      <c r="G232" s="50">
        <v>2015</v>
      </c>
      <c r="H232" s="14">
        <f t="shared" si="13"/>
        <v>265</v>
      </c>
      <c r="I232" s="14">
        <v>185.5</v>
      </c>
      <c r="J232" s="14">
        <v>79.5</v>
      </c>
      <c r="K232" s="23"/>
      <c r="L232" s="122"/>
      <c r="M232" s="295"/>
    </row>
    <row r="233" spans="1:13" ht="15.75" x14ac:dyDescent="0.25">
      <c r="A233" s="278"/>
      <c r="B233" s="90"/>
      <c r="C233" s="90"/>
      <c r="D233" s="293"/>
      <c r="E233" s="332"/>
      <c r="F233" s="295"/>
      <c r="G233" s="50">
        <v>2016</v>
      </c>
      <c r="H233" s="14">
        <f t="shared" si="13"/>
        <v>265</v>
      </c>
      <c r="I233" s="14">
        <v>185.5</v>
      </c>
      <c r="J233" s="14">
        <v>79.5</v>
      </c>
      <c r="K233" s="23"/>
      <c r="L233" s="122"/>
      <c r="M233" s="295"/>
    </row>
    <row r="234" spans="1:13" ht="30.75" customHeight="1" x14ac:dyDescent="0.25">
      <c r="A234" s="276">
        <f>A230+1</f>
        <v>67</v>
      </c>
      <c r="B234" s="88"/>
      <c r="C234" s="88"/>
      <c r="D234" s="293" t="s">
        <v>103</v>
      </c>
      <c r="E234" s="294"/>
      <c r="F234" s="296" t="s">
        <v>46</v>
      </c>
      <c r="G234" s="51" t="s">
        <v>166</v>
      </c>
      <c r="H234" s="43">
        <f t="shared" si="13"/>
        <v>758</v>
      </c>
      <c r="I234" s="43">
        <f>I235+I236+I237</f>
        <v>523.6</v>
      </c>
      <c r="J234" s="43">
        <f>J235+J236+J237</f>
        <v>234.4</v>
      </c>
      <c r="K234" s="43">
        <f>K235+K236+K237</f>
        <v>0</v>
      </c>
      <c r="L234" s="122"/>
      <c r="M234" s="295" t="s">
        <v>67</v>
      </c>
    </row>
    <row r="235" spans="1:13" ht="15.75" x14ac:dyDescent="0.25">
      <c r="A235" s="277"/>
      <c r="B235" s="89"/>
      <c r="C235" s="89"/>
      <c r="D235" s="293"/>
      <c r="E235" s="294"/>
      <c r="F235" s="296"/>
      <c r="G235" s="50">
        <v>2014</v>
      </c>
      <c r="H235" s="14">
        <v>10</v>
      </c>
      <c r="I235" s="14"/>
      <c r="J235" s="14">
        <f>H235</f>
        <v>10</v>
      </c>
      <c r="K235" s="14"/>
      <c r="L235" s="122"/>
      <c r="M235" s="295"/>
    </row>
    <row r="236" spans="1:13" ht="15.75" x14ac:dyDescent="0.25">
      <c r="A236" s="277"/>
      <c r="B236" s="89"/>
      <c r="C236" s="89"/>
      <c r="D236" s="293"/>
      <c r="E236" s="294"/>
      <c r="F236" s="296"/>
      <c r="G236" s="50">
        <v>2015</v>
      </c>
      <c r="H236" s="14">
        <f>I236+J236</f>
        <v>374</v>
      </c>
      <c r="I236" s="14">
        <v>261.8</v>
      </c>
      <c r="J236" s="14">
        <v>112.2</v>
      </c>
      <c r="K236" s="14"/>
      <c r="L236" s="122"/>
      <c r="M236" s="295"/>
    </row>
    <row r="237" spans="1:13" ht="15.75" x14ac:dyDescent="0.25">
      <c r="A237" s="278"/>
      <c r="B237" s="90"/>
      <c r="C237" s="90"/>
      <c r="D237" s="293"/>
      <c r="E237" s="294"/>
      <c r="F237" s="296"/>
      <c r="G237" s="50">
        <v>2016</v>
      </c>
      <c r="H237" s="14">
        <f>I237+J237</f>
        <v>374</v>
      </c>
      <c r="I237" s="14">
        <v>261.8</v>
      </c>
      <c r="J237" s="14">
        <v>112.2</v>
      </c>
      <c r="K237" s="14"/>
      <c r="L237" s="122"/>
      <c r="M237" s="295"/>
    </row>
    <row r="238" spans="1:13" ht="30.75" customHeight="1" x14ac:dyDescent="0.25">
      <c r="A238" s="276">
        <f>A234+1</f>
        <v>68</v>
      </c>
      <c r="B238" s="88"/>
      <c r="C238" s="88"/>
      <c r="D238" s="293" t="s">
        <v>104</v>
      </c>
      <c r="E238" s="294"/>
      <c r="F238" s="296" t="s">
        <v>46</v>
      </c>
      <c r="G238" s="51" t="s">
        <v>166</v>
      </c>
      <c r="H238" s="43">
        <f>I238+J238+K238</f>
        <v>450</v>
      </c>
      <c r="I238" s="43">
        <f>I239+I240+I241</f>
        <v>356</v>
      </c>
      <c r="J238" s="43">
        <f>J239+J240+J241</f>
        <v>94</v>
      </c>
      <c r="K238" s="43">
        <f>K239+K240+K241</f>
        <v>0</v>
      </c>
      <c r="L238" s="122"/>
      <c r="M238" s="295" t="s">
        <v>67</v>
      </c>
    </row>
    <row r="239" spans="1:13" ht="15.75" x14ac:dyDescent="0.25">
      <c r="A239" s="277"/>
      <c r="B239" s="89"/>
      <c r="C239" s="89"/>
      <c r="D239" s="293"/>
      <c r="E239" s="294"/>
      <c r="F239" s="296"/>
      <c r="G239" s="50">
        <v>2014</v>
      </c>
      <c r="H239" s="14">
        <f>I239+J239+K239</f>
        <v>5</v>
      </c>
      <c r="I239" s="14"/>
      <c r="J239" s="14">
        <v>5</v>
      </c>
      <c r="K239" s="14"/>
      <c r="L239" s="122"/>
      <c r="M239" s="295"/>
    </row>
    <row r="240" spans="1:13" ht="15.75" x14ac:dyDescent="0.25">
      <c r="A240" s="277"/>
      <c r="B240" s="89"/>
      <c r="C240" s="89"/>
      <c r="D240" s="293"/>
      <c r="E240" s="294"/>
      <c r="F240" s="296"/>
      <c r="G240" s="50">
        <v>2015</v>
      </c>
      <c r="H240" s="14">
        <f>I240+J240+K240</f>
        <v>225</v>
      </c>
      <c r="I240" s="14">
        <v>180</v>
      </c>
      <c r="J240" s="14">
        <v>45</v>
      </c>
      <c r="K240" s="14"/>
      <c r="L240" s="122"/>
      <c r="M240" s="295"/>
    </row>
    <row r="241" spans="1:13" ht="15.75" x14ac:dyDescent="0.25">
      <c r="A241" s="278"/>
      <c r="B241" s="90"/>
      <c r="C241" s="90"/>
      <c r="D241" s="293"/>
      <c r="E241" s="294"/>
      <c r="F241" s="296"/>
      <c r="G241" s="50">
        <v>2016</v>
      </c>
      <c r="H241" s="14">
        <f>I241+J241+K241</f>
        <v>220</v>
      </c>
      <c r="I241" s="14">
        <v>176</v>
      </c>
      <c r="J241" s="14">
        <v>44</v>
      </c>
      <c r="K241" s="14"/>
      <c r="L241" s="122"/>
      <c r="M241" s="295"/>
    </row>
    <row r="242" spans="1:13" ht="31.5" x14ac:dyDescent="0.25">
      <c r="A242" s="49">
        <f>A238+1</f>
        <v>69</v>
      </c>
      <c r="B242" s="49"/>
      <c r="C242" s="49"/>
      <c r="D242" s="53" t="s">
        <v>105</v>
      </c>
      <c r="E242" s="27"/>
      <c r="F242" s="12">
        <v>2016</v>
      </c>
      <c r="G242" s="51">
        <v>2016</v>
      </c>
      <c r="H242" s="43">
        <f t="shared" ref="H242:H249" si="14">I242+J242</f>
        <v>101.2</v>
      </c>
      <c r="I242" s="43">
        <v>90.067999999999998</v>
      </c>
      <c r="J242" s="43">
        <v>11.132</v>
      </c>
      <c r="K242" s="3"/>
      <c r="L242" s="121"/>
      <c r="M242" s="137" t="s">
        <v>224</v>
      </c>
    </row>
    <row r="243" spans="1:13" ht="31.5" x14ac:dyDescent="0.25">
      <c r="A243" s="49">
        <f>A242+1</f>
        <v>70</v>
      </c>
      <c r="B243" s="49"/>
      <c r="C243" s="49"/>
      <c r="D243" s="53" t="s">
        <v>106</v>
      </c>
      <c r="E243" s="26"/>
      <c r="F243" s="54">
        <v>2015</v>
      </c>
      <c r="G243" s="51">
        <v>2015</v>
      </c>
      <c r="H243" s="43">
        <f t="shared" si="14"/>
        <v>103.22</v>
      </c>
      <c r="I243" s="43">
        <v>91.865799999999993</v>
      </c>
      <c r="J243" s="43">
        <v>11.354200000000001</v>
      </c>
      <c r="K243" s="3"/>
      <c r="L243" s="121"/>
      <c r="M243" s="137" t="s">
        <v>67</v>
      </c>
    </row>
    <row r="244" spans="1:13" ht="30.75" customHeight="1" x14ac:dyDescent="0.25">
      <c r="A244" s="276">
        <f>A243+1</f>
        <v>71</v>
      </c>
      <c r="B244" s="88"/>
      <c r="C244" s="88"/>
      <c r="D244" s="293" t="s">
        <v>107</v>
      </c>
      <c r="E244" s="310"/>
      <c r="F244" s="303" t="s">
        <v>51</v>
      </c>
      <c r="G244" s="51" t="s">
        <v>166</v>
      </c>
      <c r="H244" s="43">
        <f t="shared" si="14"/>
        <v>160</v>
      </c>
      <c r="I244" s="43">
        <f>I245+I246</f>
        <v>60</v>
      </c>
      <c r="J244" s="43">
        <f>J245+J246</f>
        <v>100</v>
      </c>
      <c r="K244" s="3"/>
      <c r="L244" s="121"/>
      <c r="M244" s="303" t="s">
        <v>67</v>
      </c>
    </row>
    <row r="245" spans="1:13" ht="15.75" x14ac:dyDescent="0.25">
      <c r="A245" s="277"/>
      <c r="B245" s="89"/>
      <c r="C245" s="89"/>
      <c r="D245" s="293"/>
      <c r="E245" s="311"/>
      <c r="F245" s="304"/>
      <c r="G245" s="50">
        <v>2016</v>
      </c>
      <c r="H245" s="14">
        <f t="shared" si="14"/>
        <v>80</v>
      </c>
      <c r="I245" s="14">
        <v>60</v>
      </c>
      <c r="J245" s="14">
        <v>20</v>
      </c>
      <c r="K245" s="3"/>
      <c r="L245" s="121"/>
      <c r="M245" s="304"/>
    </row>
    <row r="246" spans="1:13" ht="15.75" x14ac:dyDescent="0.25">
      <c r="A246" s="278"/>
      <c r="B246" s="90"/>
      <c r="C246" s="90"/>
      <c r="D246" s="293"/>
      <c r="E246" s="312"/>
      <c r="F246" s="305"/>
      <c r="G246" s="50">
        <v>2017</v>
      </c>
      <c r="H246" s="14">
        <f t="shared" si="14"/>
        <v>80</v>
      </c>
      <c r="I246" s="14"/>
      <c r="J246" s="14">
        <v>80</v>
      </c>
      <c r="K246" s="3"/>
      <c r="L246" s="123"/>
      <c r="M246" s="305"/>
    </row>
    <row r="247" spans="1:13" ht="30.75" customHeight="1" x14ac:dyDescent="0.25">
      <c r="A247" s="276">
        <f>A244+1</f>
        <v>72</v>
      </c>
      <c r="B247" s="88"/>
      <c r="C247" s="88"/>
      <c r="D247" s="293" t="s">
        <v>108</v>
      </c>
      <c r="E247" s="310"/>
      <c r="F247" s="273" t="s">
        <v>51</v>
      </c>
      <c r="G247" s="51" t="s">
        <v>166</v>
      </c>
      <c r="H247" s="43">
        <f t="shared" si="14"/>
        <v>184</v>
      </c>
      <c r="I247" s="43">
        <f>I248+I249</f>
        <v>75</v>
      </c>
      <c r="J247" s="43">
        <f>J248+J249</f>
        <v>109</v>
      </c>
      <c r="K247" s="3"/>
      <c r="L247" s="121"/>
      <c r="M247" s="303" t="s">
        <v>67</v>
      </c>
    </row>
    <row r="248" spans="1:13" ht="15.75" x14ac:dyDescent="0.25">
      <c r="A248" s="277"/>
      <c r="B248" s="89"/>
      <c r="C248" s="89"/>
      <c r="D248" s="293"/>
      <c r="E248" s="311"/>
      <c r="F248" s="274"/>
      <c r="G248" s="50">
        <v>2016</v>
      </c>
      <c r="H248" s="14">
        <f t="shared" si="14"/>
        <v>92</v>
      </c>
      <c r="I248" s="14">
        <v>75</v>
      </c>
      <c r="J248" s="14">
        <v>17</v>
      </c>
      <c r="K248" s="3"/>
      <c r="L248" s="121"/>
      <c r="M248" s="304"/>
    </row>
    <row r="249" spans="1:13" ht="15.75" x14ac:dyDescent="0.25">
      <c r="A249" s="278"/>
      <c r="B249" s="90"/>
      <c r="C249" s="90"/>
      <c r="D249" s="293"/>
      <c r="E249" s="312"/>
      <c r="F249" s="275"/>
      <c r="G249" s="50">
        <v>2017</v>
      </c>
      <c r="H249" s="14">
        <f t="shared" si="14"/>
        <v>92</v>
      </c>
      <c r="I249" s="14"/>
      <c r="J249" s="14">
        <v>92</v>
      </c>
      <c r="K249" s="3"/>
      <c r="L249" s="121"/>
      <c r="M249" s="305"/>
    </row>
    <row r="250" spans="1:13" ht="30.75" customHeight="1" x14ac:dyDescent="0.25">
      <c r="A250" s="276">
        <f>A247+1</f>
        <v>73</v>
      </c>
      <c r="B250" s="88"/>
      <c r="C250" s="88"/>
      <c r="D250" s="293" t="s">
        <v>109</v>
      </c>
      <c r="E250" s="310"/>
      <c r="F250" s="303" t="s">
        <v>51</v>
      </c>
      <c r="G250" s="51" t="s">
        <v>166</v>
      </c>
      <c r="H250" s="43">
        <f t="shared" ref="H250:H256" si="15">I250+J250+K250+L250</f>
        <v>499</v>
      </c>
      <c r="I250" s="43">
        <f>I251+I252</f>
        <v>310</v>
      </c>
      <c r="J250" s="43">
        <f>J251+J252</f>
        <v>43</v>
      </c>
      <c r="K250" s="43">
        <f>K251+K252</f>
        <v>0</v>
      </c>
      <c r="L250" s="124">
        <f>L251+L252</f>
        <v>146</v>
      </c>
      <c r="M250" s="303" t="s">
        <v>67</v>
      </c>
    </row>
    <row r="251" spans="1:13" ht="15.75" x14ac:dyDescent="0.25">
      <c r="A251" s="277"/>
      <c r="B251" s="89"/>
      <c r="C251" s="89"/>
      <c r="D251" s="293"/>
      <c r="E251" s="311"/>
      <c r="F251" s="304"/>
      <c r="G251" s="50">
        <v>2016</v>
      </c>
      <c r="H251" s="14">
        <f t="shared" si="15"/>
        <v>256</v>
      </c>
      <c r="I251" s="14">
        <v>160</v>
      </c>
      <c r="J251" s="14">
        <v>23</v>
      </c>
      <c r="K251" s="14"/>
      <c r="L251" s="125">
        <v>73</v>
      </c>
      <c r="M251" s="304"/>
    </row>
    <row r="252" spans="1:13" ht="15.75" x14ac:dyDescent="0.25">
      <c r="A252" s="278"/>
      <c r="B252" s="90"/>
      <c r="C252" s="90"/>
      <c r="D252" s="293"/>
      <c r="E252" s="312"/>
      <c r="F252" s="305"/>
      <c r="G252" s="50">
        <v>2017</v>
      </c>
      <c r="H252" s="14">
        <f t="shared" si="15"/>
        <v>243</v>
      </c>
      <c r="I252" s="14">
        <v>150</v>
      </c>
      <c r="J252" s="14">
        <v>20</v>
      </c>
      <c r="K252" s="14"/>
      <c r="L252" s="125">
        <v>73</v>
      </c>
      <c r="M252" s="305"/>
    </row>
    <row r="253" spans="1:13" ht="30.75" customHeight="1" x14ac:dyDescent="0.25">
      <c r="A253" s="276">
        <f>A250+1</f>
        <v>74</v>
      </c>
      <c r="B253" s="88"/>
      <c r="C253" s="88"/>
      <c r="D253" s="293" t="s">
        <v>110</v>
      </c>
      <c r="E253" s="310"/>
      <c r="F253" s="303" t="s">
        <v>53</v>
      </c>
      <c r="G253" s="51" t="s">
        <v>166</v>
      </c>
      <c r="H253" s="43">
        <f t="shared" si="15"/>
        <v>1962.1299999999999</v>
      </c>
      <c r="I253" s="43">
        <f>I254+I255+I256</f>
        <v>1285.8955699999999</v>
      </c>
      <c r="J253" s="43">
        <f>J254+J255+J256</f>
        <v>176.23443</v>
      </c>
      <c r="K253" s="43">
        <f>K254+K255+K256</f>
        <v>0</v>
      </c>
      <c r="L253" s="124">
        <f>L254+L255+L256</f>
        <v>500</v>
      </c>
      <c r="M253" s="303"/>
    </row>
    <row r="254" spans="1:13" ht="15.75" x14ac:dyDescent="0.25">
      <c r="A254" s="277"/>
      <c r="B254" s="89"/>
      <c r="C254" s="89"/>
      <c r="D254" s="293"/>
      <c r="E254" s="311"/>
      <c r="F254" s="304"/>
      <c r="G254" s="50">
        <v>2017</v>
      </c>
      <c r="H254" s="14">
        <f t="shared" si="15"/>
        <v>770</v>
      </c>
      <c r="I254" s="14">
        <v>507.3</v>
      </c>
      <c r="J254" s="14">
        <v>62.7</v>
      </c>
      <c r="K254" s="14"/>
      <c r="L254" s="125">
        <v>200</v>
      </c>
      <c r="M254" s="304"/>
    </row>
    <row r="255" spans="1:13" ht="15.75" x14ac:dyDescent="0.25">
      <c r="A255" s="277"/>
      <c r="B255" s="89"/>
      <c r="C255" s="89"/>
      <c r="D255" s="293"/>
      <c r="E255" s="311"/>
      <c r="F255" s="304"/>
      <c r="G255" s="50">
        <v>2018</v>
      </c>
      <c r="H255" s="14">
        <f t="shared" si="15"/>
        <v>972.13</v>
      </c>
      <c r="I255" s="14">
        <v>602.59556999999995</v>
      </c>
      <c r="J255" s="14">
        <v>69.53443</v>
      </c>
      <c r="K255" s="14"/>
      <c r="L255" s="125">
        <v>300</v>
      </c>
      <c r="M255" s="304"/>
    </row>
    <row r="256" spans="1:13" ht="15.75" x14ac:dyDescent="0.25">
      <c r="A256" s="278"/>
      <c r="B256" s="90"/>
      <c r="C256" s="90"/>
      <c r="D256" s="293"/>
      <c r="E256" s="312"/>
      <c r="F256" s="305"/>
      <c r="G256" s="50">
        <v>2019</v>
      </c>
      <c r="H256" s="14">
        <f t="shared" si="15"/>
        <v>220</v>
      </c>
      <c r="I256" s="14">
        <v>176</v>
      </c>
      <c r="J256" s="14">
        <v>44</v>
      </c>
      <c r="K256" s="14"/>
      <c r="L256" s="125"/>
      <c r="M256" s="305"/>
    </row>
    <row r="257" spans="1:13" ht="30" customHeight="1" x14ac:dyDescent="0.25">
      <c r="A257" s="339">
        <f>A253+1</f>
        <v>75</v>
      </c>
      <c r="B257" s="84"/>
      <c r="C257" s="84"/>
      <c r="D257" s="270" t="s">
        <v>111</v>
      </c>
      <c r="E257" s="310"/>
      <c r="F257" s="303" t="s">
        <v>53</v>
      </c>
      <c r="G257" s="51" t="s">
        <v>166</v>
      </c>
      <c r="H257" s="43">
        <f>I257+J257</f>
        <v>600</v>
      </c>
      <c r="I257" s="43">
        <f>I258+I259</f>
        <v>534</v>
      </c>
      <c r="J257" s="43">
        <f>J258+J259</f>
        <v>66</v>
      </c>
      <c r="K257" s="3"/>
      <c r="L257" s="126"/>
      <c r="M257" s="303"/>
    </row>
    <row r="258" spans="1:13" ht="15.75" x14ac:dyDescent="0.25">
      <c r="A258" s="354"/>
      <c r="B258" s="85"/>
      <c r="C258" s="85"/>
      <c r="D258" s="271"/>
      <c r="E258" s="311"/>
      <c r="F258" s="304"/>
      <c r="G258" s="50">
        <v>2017</v>
      </c>
      <c r="H258" s="14">
        <f>I258+J258</f>
        <v>300</v>
      </c>
      <c r="I258" s="14">
        <v>267</v>
      </c>
      <c r="J258" s="14">
        <v>33</v>
      </c>
      <c r="K258" s="3"/>
      <c r="L258" s="123"/>
      <c r="M258" s="304"/>
    </row>
    <row r="259" spans="1:13" ht="15.75" x14ac:dyDescent="0.25">
      <c r="A259" s="340"/>
      <c r="B259" s="86"/>
      <c r="C259" s="86"/>
      <c r="D259" s="272"/>
      <c r="E259" s="312"/>
      <c r="F259" s="305"/>
      <c r="G259" s="50">
        <v>2018</v>
      </c>
      <c r="H259" s="14">
        <f>I259+J259</f>
        <v>300</v>
      </c>
      <c r="I259" s="14">
        <v>267</v>
      </c>
      <c r="J259" s="14">
        <v>33</v>
      </c>
      <c r="K259" s="3"/>
      <c r="L259" s="123"/>
      <c r="M259" s="305"/>
    </row>
    <row r="260" spans="1:13" ht="31.5" hidden="1" x14ac:dyDescent="0.3">
      <c r="A260" s="49">
        <f>A257+1</f>
        <v>76</v>
      </c>
      <c r="B260" s="49"/>
      <c r="C260" s="49"/>
      <c r="D260" s="53" t="s">
        <v>112</v>
      </c>
      <c r="E260" s="26"/>
      <c r="F260" s="54">
        <v>2014</v>
      </c>
      <c r="G260" s="51">
        <v>2014</v>
      </c>
      <c r="H260" s="43">
        <v>44.311</v>
      </c>
      <c r="I260" s="28"/>
      <c r="J260" s="23"/>
      <c r="K260" s="23"/>
      <c r="L260" s="123"/>
      <c r="M260" s="135"/>
    </row>
    <row r="261" spans="1:13" ht="31.5" hidden="1" x14ac:dyDescent="0.3">
      <c r="A261" s="49">
        <f>A260+1</f>
        <v>77</v>
      </c>
      <c r="B261" s="49"/>
      <c r="C261" s="49"/>
      <c r="D261" s="53" t="s">
        <v>113</v>
      </c>
      <c r="E261" s="26"/>
      <c r="F261" s="54">
        <v>2015</v>
      </c>
      <c r="G261" s="51">
        <v>2015</v>
      </c>
      <c r="H261" s="43">
        <v>53</v>
      </c>
      <c r="I261" s="28"/>
      <c r="J261" s="23"/>
      <c r="K261" s="23"/>
      <c r="L261" s="123"/>
      <c r="M261" s="135"/>
    </row>
    <row r="262" spans="1:13" ht="31.5" hidden="1" x14ac:dyDescent="0.3">
      <c r="A262" s="49">
        <f>A261+1</f>
        <v>78</v>
      </c>
      <c r="B262" s="49"/>
      <c r="C262" s="49"/>
      <c r="D262" s="53" t="s">
        <v>114</v>
      </c>
      <c r="E262" s="27"/>
      <c r="F262" s="54" t="s">
        <v>115</v>
      </c>
      <c r="G262" s="51" t="s">
        <v>115</v>
      </c>
      <c r="H262" s="43">
        <v>62</v>
      </c>
      <c r="I262" s="29"/>
      <c r="J262" s="23"/>
      <c r="K262" s="30"/>
      <c r="L262" s="123"/>
      <c r="M262" s="135"/>
    </row>
    <row r="263" spans="1:13" ht="31.5" hidden="1" x14ac:dyDescent="0.3">
      <c r="A263" s="49">
        <f>A262+1</f>
        <v>79</v>
      </c>
      <c r="B263" s="49"/>
      <c r="C263" s="49"/>
      <c r="D263" s="53" t="s">
        <v>116</v>
      </c>
      <c r="E263" s="27"/>
      <c r="F263" s="54">
        <v>2017</v>
      </c>
      <c r="G263" s="51">
        <v>2017</v>
      </c>
      <c r="H263" s="43">
        <v>65</v>
      </c>
      <c r="I263" s="31"/>
      <c r="J263" s="23"/>
      <c r="K263" s="30"/>
      <c r="L263" s="121"/>
      <c r="M263" s="135"/>
    </row>
    <row r="264" spans="1:13" ht="31.5" hidden="1" x14ac:dyDescent="0.3">
      <c r="A264" s="49">
        <f>A263+1</f>
        <v>80</v>
      </c>
      <c r="B264" s="49"/>
      <c r="C264" s="49"/>
      <c r="D264" s="53" t="s">
        <v>117</v>
      </c>
      <c r="E264" s="23"/>
      <c r="F264" s="27"/>
      <c r="G264" s="27"/>
      <c r="H264" s="43">
        <v>86</v>
      </c>
      <c r="I264" s="22"/>
      <c r="J264" s="23"/>
      <c r="K264" s="30"/>
      <c r="L264" s="121"/>
      <c r="M264" s="135"/>
    </row>
    <row r="265" spans="1:13" ht="30" customHeight="1" x14ac:dyDescent="0.25">
      <c r="A265" s="270">
        <f>A257+1</f>
        <v>76</v>
      </c>
      <c r="B265" s="76"/>
      <c r="C265" s="76"/>
      <c r="D265" s="270" t="s">
        <v>118</v>
      </c>
      <c r="E265" s="333"/>
      <c r="F265" s="273" t="s">
        <v>45</v>
      </c>
      <c r="G265" s="51" t="s">
        <v>166</v>
      </c>
      <c r="H265" s="43">
        <f>I265+J265+K265+L265</f>
        <v>136</v>
      </c>
      <c r="I265" s="43">
        <f>I266+I267</f>
        <v>0</v>
      </c>
      <c r="J265" s="43">
        <f>J266+J267</f>
        <v>0</v>
      </c>
      <c r="K265" s="43">
        <f>K266+K267</f>
        <v>0</v>
      </c>
      <c r="L265" s="124">
        <f>L266+L267</f>
        <v>136</v>
      </c>
      <c r="M265" s="273" t="s">
        <v>224</v>
      </c>
    </row>
    <row r="266" spans="1:13" ht="15.75" x14ac:dyDescent="0.25">
      <c r="A266" s="271"/>
      <c r="B266" s="77"/>
      <c r="C266" s="77"/>
      <c r="D266" s="271"/>
      <c r="E266" s="334"/>
      <c r="F266" s="274"/>
      <c r="G266" s="50">
        <v>2014</v>
      </c>
      <c r="H266" s="14">
        <f>I266+J266+K266+L266</f>
        <v>68</v>
      </c>
      <c r="I266" s="14"/>
      <c r="J266" s="14"/>
      <c r="K266" s="14"/>
      <c r="L266" s="125">
        <v>68</v>
      </c>
      <c r="M266" s="274"/>
    </row>
    <row r="267" spans="1:13" ht="15.75" x14ac:dyDescent="0.25">
      <c r="A267" s="272"/>
      <c r="B267" s="78"/>
      <c r="C267" s="78"/>
      <c r="D267" s="272"/>
      <c r="E267" s="335"/>
      <c r="F267" s="275"/>
      <c r="G267" s="50">
        <v>2015</v>
      </c>
      <c r="H267" s="14">
        <f>I267+J267+K267+L267</f>
        <v>68</v>
      </c>
      <c r="I267" s="14"/>
      <c r="J267" s="14"/>
      <c r="K267" s="14"/>
      <c r="L267" s="125">
        <v>68</v>
      </c>
      <c r="M267" s="275"/>
    </row>
    <row r="268" spans="1:13" ht="18.75" hidden="1" x14ac:dyDescent="0.3">
      <c r="A268" s="49">
        <f>A265+1</f>
        <v>77</v>
      </c>
      <c r="B268" s="49"/>
      <c r="C268" s="49"/>
      <c r="D268" s="53" t="s">
        <v>119</v>
      </c>
      <c r="E268" s="3"/>
      <c r="F268" s="54">
        <v>2018</v>
      </c>
      <c r="G268" s="51">
        <v>2018</v>
      </c>
      <c r="H268" s="43">
        <v>210</v>
      </c>
      <c r="I268" s="22"/>
      <c r="J268" s="23"/>
      <c r="K268" s="30"/>
      <c r="L268" s="121"/>
      <c r="M268" s="135"/>
    </row>
    <row r="269" spans="1:13" ht="31.5" hidden="1" x14ac:dyDescent="0.3">
      <c r="A269" s="49">
        <f>A268+1</f>
        <v>78</v>
      </c>
      <c r="B269" s="49"/>
      <c r="C269" s="49"/>
      <c r="D269" s="53" t="s">
        <v>120</v>
      </c>
      <c r="E269" s="3"/>
      <c r="F269" s="54">
        <v>2019</v>
      </c>
      <c r="G269" s="51">
        <v>2019</v>
      </c>
      <c r="H269" s="43">
        <v>160</v>
      </c>
      <c r="I269" s="22"/>
      <c r="J269" s="23"/>
      <c r="K269" s="30"/>
      <c r="L269" s="121"/>
      <c r="M269" s="135"/>
    </row>
    <row r="270" spans="1:13" ht="31.5" hidden="1" x14ac:dyDescent="0.3">
      <c r="A270" s="49">
        <f>A269+1</f>
        <v>79</v>
      </c>
      <c r="B270" s="49"/>
      <c r="C270" s="49"/>
      <c r="D270" s="53" t="s">
        <v>121</v>
      </c>
      <c r="E270" s="3"/>
      <c r="F270" s="54">
        <v>2020</v>
      </c>
      <c r="G270" s="51">
        <v>2020</v>
      </c>
      <c r="H270" s="43">
        <v>280</v>
      </c>
      <c r="I270" s="22"/>
      <c r="J270" s="23"/>
      <c r="K270" s="30"/>
      <c r="L270" s="121"/>
      <c r="M270" s="135"/>
    </row>
    <row r="271" spans="1:13" ht="31.5" hidden="1" x14ac:dyDescent="0.3">
      <c r="A271" s="49">
        <f>A270+1</f>
        <v>80</v>
      </c>
      <c r="B271" s="49"/>
      <c r="C271" s="49"/>
      <c r="D271" s="53" t="s">
        <v>122</v>
      </c>
      <c r="E271" s="3"/>
      <c r="F271" s="54">
        <v>2021</v>
      </c>
      <c r="G271" s="51">
        <v>2021</v>
      </c>
      <c r="H271" s="43">
        <v>280</v>
      </c>
      <c r="I271" s="22"/>
      <c r="J271" s="23"/>
      <c r="K271" s="30"/>
      <c r="L271" s="121"/>
      <c r="M271" s="135"/>
    </row>
    <row r="272" spans="1:13" ht="31.5" hidden="1" x14ac:dyDescent="0.3">
      <c r="A272" s="49">
        <f>A271+1</f>
        <v>81</v>
      </c>
      <c r="B272" s="49"/>
      <c r="C272" s="49"/>
      <c r="D272" s="53" t="s">
        <v>123</v>
      </c>
      <c r="E272" s="3"/>
      <c r="F272" s="54">
        <v>2022</v>
      </c>
      <c r="G272" s="51">
        <v>2022</v>
      </c>
      <c r="H272" s="34">
        <v>320</v>
      </c>
      <c r="I272" s="22"/>
      <c r="J272" s="23"/>
      <c r="K272" s="30"/>
      <c r="L272" s="121"/>
      <c r="M272" s="135"/>
    </row>
    <row r="273" spans="1:13" ht="18.75" x14ac:dyDescent="0.3">
      <c r="A273" s="291" t="s">
        <v>125</v>
      </c>
      <c r="B273" s="291"/>
      <c r="C273" s="291"/>
      <c r="D273" s="291"/>
      <c r="E273" s="291"/>
      <c r="F273" s="291"/>
      <c r="G273" s="291"/>
      <c r="H273" s="291"/>
      <c r="I273" s="291"/>
      <c r="J273" s="291"/>
      <c r="K273" s="291"/>
      <c r="L273" s="292"/>
      <c r="M273" s="135"/>
    </row>
    <row r="274" spans="1:13" ht="15" customHeight="1" x14ac:dyDescent="0.25">
      <c r="A274" s="270">
        <f>A265+1</f>
        <v>77</v>
      </c>
      <c r="B274" s="76"/>
      <c r="C274" s="76"/>
      <c r="D274" s="270" t="s">
        <v>126</v>
      </c>
      <c r="E274" s="332"/>
      <c r="F274" s="296" t="s">
        <v>44</v>
      </c>
      <c r="G274" s="51" t="s">
        <v>166</v>
      </c>
      <c r="H274" s="34">
        <f>J274+I274+K274+L274</f>
        <v>216</v>
      </c>
      <c r="I274" s="34">
        <f>I275+I276+I277</f>
        <v>108</v>
      </c>
      <c r="J274" s="34">
        <f>I275+I276+I277</f>
        <v>108</v>
      </c>
      <c r="K274" s="34"/>
      <c r="L274" s="118">
        <f>L275+L276+L277</f>
        <v>0</v>
      </c>
      <c r="M274" s="296" t="s">
        <v>224</v>
      </c>
    </row>
    <row r="275" spans="1:13" ht="15.75" x14ac:dyDescent="0.25">
      <c r="A275" s="271"/>
      <c r="B275" s="77"/>
      <c r="C275" s="77"/>
      <c r="D275" s="271"/>
      <c r="E275" s="332"/>
      <c r="F275" s="296"/>
      <c r="G275" s="50">
        <v>2015</v>
      </c>
      <c r="H275" s="14">
        <f>J275+I275+K275+L275</f>
        <v>30</v>
      </c>
      <c r="I275" s="14">
        <v>18</v>
      </c>
      <c r="J275" s="14">
        <v>12</v>
      </c>
      <c r="K275" s="14"/>
      <c r="L275" s="125"/>
      <c r="M275" s="296"/>
    </row>
    <row r="276" spans="1:13" ht="15.75" x14ac:dyDescent="0.25">
      <c r="A276" s="271"/>
      <c r="B276" s="77"/>
      <c r="C276" s="77"/>
      <c r="D276" s="271"/>
      <c r="E276" s="332"/>
      <c r="F276" s="296"/>
      <c r="G276" s="50">
        <v>2016</v>
      </c>
      <c r="H276" s="14">
        <f>J276+I276+K276+L276</f>
        <v>50</v>
      </c>
      <c r="I276" s="14">
        <v>30</v>
      </c>
      <c r="J276" s="14">
        <v>20</v>
      </c>
      <c r="K276" s="14"/>
      <c r="L276" s="125"/>
      <c r="M276" s="296"/>
    </row>
    <row r="277" spans="1:13" ht="15.75" x14ac:dyDescent="0.25">
      <c r="A277" s="272"/>
      <c r="B277" s="78"/>
      <c r="C277" s="78"/>
      <c r="D277" s="272"/>
      <c r="E277" s="332"/>
      <c r="F277" s="296"/>
      <c r="G277" s="50">
        <v>2017</v>
      </c>
      <c r="H277" s="14">
        <f>J277+I277+K277+L277</f>
        <v>100</v>
      </c>
      <c r="I277" s="14">
        <v>60</v>
      </c>
      <c r="J277" s="14">
        <v>40</v>
      </c>
      <c r="K277" s="14"/>
      <c r="L277" s="125"/>
      <c r="M277" s="296"/>
    </row>
    <row r="278" spans="1:13" ht="15" customHeight="1" x14ac:dyDescent="0.25">
      <c r="A278" s="296">
        <f>A274+1</f>
        <v>78</v>
      </c>
      <c r="B278" s="92"/>
      <c r="C278" s="92"/>
      <c r="D278" s="296" t="s">
        <v>127</v>
      </c>
      <c r="E278" s="296"/>
      <c r="F278" s="296" t="s">
        <v>46</v>
      </c>
      <c r="G278" s="51" t="s">
        <v>166</v>
      </c>
      <c r="H278" s="34">
        <f t="shared" ref="H278:H307" si="16">I278+J278+K278+L278</f>
        <v>413.31572000000006</v>
      </c>
      <c r="I278" s="34">
        <f>I279+I280+I281</f>
        <v>149.90700000000001</v>
      </c>
      <c r="J278" s="34">
        <f>J279+J280+J281</f>
        <v>263.40872000000002</v>
      </c>
      <c r="K278" s="34"/>
      <c r="L278" s="118"/>
      <c r="M278" s="296" t="s">
        <v>224</v>
      </c>
    </row>
    <row r="279" spans="1:13" ht="15.75" x14ac:dyDescent="0.25">
      <c r="A279" s="296"/>
      <c r="B279" s="92"/>
      <c r="C279" s="92"/>
      <c r="D279" s="296"/>
      <c r="E279" s="296"/>
      <c r="F279" s="296"/>
      <c r="G279" s="50">
        <v>2014</v>
      </c>
      <c r="H279" s="14">
        <f t="shared" si="16"/>
        <v>71.25</v>
      </c>
      <c r="I279" s="14"/>
      <c r="J279" s="14">
        <v>71.25</v>
      </c>
      <c r="K279" s="14"/>
      <c r="L279" s="125"/>
      <c r="M279" s="296"/>
    </row>
    <row r="280" spans="1:13" ht="15.75" x14ac:dyDescent="0.25">
      <c r="A280" s="296"/>
      <c r="B280" s="92"/>
      <c r="C280" s="92"/>
      <c r="D280" s="296"/>
      <c r="E280" s="296"/>
      <c r="F280" s="296"/>
      <c r="G280" s="50">
        <v>2015</v>
      </c>
      <c r="H280" s="14">
        <f t="shared" si="16"/>
        <v>166.47872000000001</v>
      </c>
      <c r="I280" s="14">
        <v>70.62</v>
      </c>
      <c r="J280" s="14">
        <v>95.858720000000005</v>
      </c>
      <c r="K280" s="14"/>
      <c r="L280" s="125"/>
      <c r="M280" s="296"/>
    </row>
    <row r="281" spans="1:13" ht="15.75" x14ac:dyDescent="0.25">
      <c r="A281" s="296"/>
      <c r="B281" s="92"/>
      <c r="C281" s="92"/>
      <c r="D281" s="296"/>
      <c r="E281" s="296"/>
      <c r="F281" s="296"/>
      <c r="G281" s="50">
        <v>2016</v>
      </c>
      <c r="H281" s="14">
        <f t="shared" si="16"/>
        <v>175.58699999999999</v>
      </c>
      <c r="I281" s="14">
        <v>79.287000000000006</v>
      </c>
      <c r="J281" s="14">
        <v>96.3</v>
      </c>
      <c r="K281" s="14"/>
      <c r="L281" s="125"/>
      <c r="M281" s="296"/>
    </row>
    <row r="282" spans="1:13" ht="15.75" x14ac:dyDescent="0.25">
      <c r="A282" s="296">
        <f>A278+1</f>
        <v>79</v>
      </c>
      <c r="B282" s="92"/>
      <c r="C282" s="92"/>
      <c r="D282" s="296" t="s">
        <v>128</v>
      </c>
      <c r="E282" s="296"/>
      <c r="F282" s="296" t="s">
        <v>43</v>
      </c>
      <c r="G282" s="51" t="s">
        <v>166</v>
      </c>
      <c r="H282" s="34">
        <f t="shared" si="16"/>
        <v>387.11529999999999</v>
      </c>
      <c r="I282" s="34">
        <f>I283+I284+I285</f>
        <v>232.26810999999998</v>
      </c>
      <c r="J282" s="34">
        <f>J283+J284+J285</f>
        <v>154.84719000000001</v>
      </c>
      <c r="K282" s="34"/>
      <c r="L282" s="118"/>
      <c r="M282" s="296" t="s">
        <v>224</v>
      </c>
    </row>
    <row r="283" spans="1:13" ht="15.75" x14ac:dyDescent="0.25">
      <c r="A283" s="296"/>
      <c r="B283" s="92"/>
      <c r="C283" s="92"/>
      <c r="D283" s="296"/>
      <c r="E283" s="296"/>
      <c r="F283" s="296"/>
      <c r="G283" s="50">
        <v>2014</v>
      </c>
      <c r="H283" s="14">
        <f t="shared" si="16"/>
        <v>65.809280000000001</v>
      </c>
      <c r="I283" s="14">
        <v>39.485140000000001</v>
      </c>
      <c r="J283" s="14">
        <v>26.32414</v>
      </c>
      <c r="K283" s="14"/>
      <c r="L283" s="125"/>
      <c r="M283" s="296"/>
    </row>
    <row r="284" spans="1:13" ht="15.75" x14ac:dyDescent="0.25">
      <c r="A284" s="296"/>
      <c r="B284" s="92"/>
      <c r="C284" s="92"/>
      <c r="D284" s="296"/>
      <c r="E284" s="296"/>
      <c r="F284" s="296"/>
      <c r="G284" s="50">
        <v>2015</v>
      </c>
      <c r="H284" s="14">
        <f t="shared" si="16"/>
        <v>108.39206999999999</v>
      </c>
      <c r="I284" s="14">
        <v>65.034599999999998</v>
      </c>
      <c r="J284" s="14">
        <v>43.357469999999999</v>
      </c>
      <c r="K284" s="14"/>
      <c r="L284" s="125"/>
      <c r="M284" s="296"/>
    </row>
    <row r="285" spans="1:13" ht="15.75" x14ac:dyDescent="0.25">
      <c r="A285" s="296"/>
      <c r="B285" s="92"/>
      <c r="C285" s="92"/>
      <c r="D285" s="296"/>
      <c r="E285" s="296"/>
      <c r="F285" s="296"/>
      <c r="G285" s="50">
        <v>2016</v>
      </c>
      <c r="H285" s="14">
        <f t="shared" si="16"/>
        <v>212.91395</v>
      </c>
      <c r="I285" s="14">
        <v>127.74836999999999</v>
      </c>
      <c r="J285" s="14">
        <v>85.165580000000006</v>
      </c>
      <c r="K285" s="14"/>
      <c r="L285" s="125"/>
      <c r="M285" s="296"/>
    </row>
    <row r="286" spans="1:13" ht="15.75" x14ac:dyDescent="0.25">
      <c r="A286" s="307">
        <f>A282+1</f>
        <v>80</v>
      </c>
      <c r="B286" s="104"/>
      <c r="C286" s="104"/>
      <c r="D286" s="307" t="s">
        <v>129</v>
      </c>
      <c r="E286" s="306"/>
      <c r="F286" s="355" t="s">
        <v>45</v>
      </c>
      <c r="G286" s="51" t="s">
        <v>166</v>
      </c>
      <c r="H286" s="34">
        <f t="shared" si="16"/>
        <v>314.51389999999998</v>
      </c>
      <c r="I286" s="34">
        <f>I287+I288</f>
        <v>188.70833999999999</v>
      </c>
      <c r="J286" s="34">
        <f>J287+J288</f>
        <v>125.80556</v>
      </c>
      <c r="K286" s="34">
        <f>K287+K288</f>
        <v>0</v>
      </c>
      <c r="L286" s="118">
        <f>L287+L288</f>
        <v>0</v>
      </c>
      <c r="M286" s="306" t="s">
        <v>224</v>
      </c>
    </row>
    <row r="287" spans="1:13" ht="15.75" x14ac:dyDescent="0.25">
      <c r="A287" s="308"/>
      <c r="B287" s="105"/>
      <c r="C287" s="105"/>
      <c r="D287" s="308"/>
      <c r="E287" s="306"/>
      <c r="F287" s="356"/>
      <c r="G287" s="50">
        <v>2014</v>
      </c>
      <c r="H287" s="14">
        <f t="shared" si="16"/>
        <v>100.0994</v>
      </c>
      <c r="I287" s="14">
        <v>60.059640000000002</v>
      </c>
      <c r="J287" s="14">
        <v>40.039760000000001</v>
      </c>
      <c r="K287" s="14"/>
      <c r="L287" s="125"/>
      <c r="M287" s="306"/>
    </row>
    <row r="288" spans="1:13" ht="15.75" x14ac:dyDescent="0.25">
      <c r="A288" s="309"/>
      <c r="B288" s="106"/>
      <c r="C288" s="106"/>
      <c r="D288" s="309"/>
      <c r="E288" s="276"/>
      <c r="F288" s="356"/>
      <c r="G288" s="46">
        <v>2015</v>
      </c>
      <c r="H288" s="45">
        <f t="shared" si="16"/>
        <v>214.41449999999998</v>
      </c>
      <c r="I288" s="45">
        <v>128.64869999999999</v>
      </c>
      <c r="J288" s="45">
        <v>85.765799999999999</v>
      </c>
      <c r="K288" s="45"/>
      <c r="L288" s="127"/>
      <c r="M288" s="306"/>
    </row>
    <row r="289" spans="1:13" ht="15.75" x14ac:dyDescent="0.25">
      <c r="A289" s="307">
        <f>A286+1</f>
        <v>81</v>
      </c>
      <c r="B289" s="104"/>
      <c r="C289" s="104"/>
      <c r="D289" s="307" t="s">
        <v>130</v>
      </c>
      <c r="E289" s="306"/>
      <c r="F289" s="276" t="s">
        <v>187</v>
      </c>
      <c r="G289" s="51" t="s">
        <v>166</v>
      </c>
      <c r="H289" s="34">
        <f t="shared" si="16"/>
        <v>359.7</v>
      </c>
      <c r="I289" s="34">
        <f>I290+I291+I292+I293+I294</f>
        <v>215.82</v>
      </c>
      <c r="J289" s="34">
        <f>J290+J291+J292+J293+J294</f>
        <v>143.88</v>
      </c>
      <c r="K289" s="34">
        <f>K290+K291+K292+K293+K294</f>
        <v>0</v>
      </c>
      <c r="L289" s="118">
        <f>L290+L291+L292+L293+L294</f>
        <v>0</v>
      </c>
      <c r="M289" s="306" t="s">
        <v>224</v>
      </c>
    </row>
    <row r="290" spans="1:13" ht="15.75" x14ac:dyDescent="0.25">
      <c r="A290" s="308"/>
      <c r="B290" s="105"/>
      <c r="C290" s="105"/>
      <c r="D290" s="308"/>
      <c r="E290" s="306"/>
      <c r="F290" s="277"/>
      <c r="G290" s="50">
        <v>2014</v>
      </c>
      <c r="H290" s="45">
        <f t="shared" si="16"/>
        <v>12.2</v>
      </c>
      <c r="I290" s="45">
        <v>7.32</v>
      </c>
      <c r="J290" s="45">
        <v>4.88</v>
      </c>
      <c r="K290" s="34"/>
      <c r="L290" s="118"/>
      <c r="M290" s="306"/>
    </row>
    <row r="291" spans="1:13" ht="15.75" x14ac:dyDescent="0.25">
      <c r="A291" s="308"/>
      <c r="B291" s="105"/>
      <c r="C291" s="105"/>
      <c r="D291" s="308"/>
      <c r="E291" s="306"/>
      <c r="F291" s="277"/>
      <c r="G291" s="50">
        <v>2015</v>
      </c>
      <c r="H291" s="45">
        <f t="shared" si="16"/>
        <v>36.9</v>
      </c>
      <c r="I291" s="45">
        <v>22.14</v>
      </c>
      <c r="J291" s="45">
        <v>14.76</v>
      </c>
      <c r="K291" s="14"/>
      <c r="L291" s="125"/>
      <c r="M291" s="306"/>
    </row>
    <row r="292" spans="1:13" ht="15.75" x14ac:dyDescent="0.25">
      <c r="A292" s="308"/>
      <c r="B292" s="105"/>
      <c r="C292" s="105"/>
      <c r="D292" s="308"/>
      <c r="E292" s="306"/>
      <c r="F292" s="277"/>
      <c r="G292" s="50">
        <v>2016</v>
      </c>
      <c r="H292" s="14">
        <f t="shared" si="16"/>
        <v>72</v>
      </c>
      <c r="I292" s="14">
        <v>43.2</v>
      </c>
      <c r="J292" s="14">
        <v>28.8</v>
      </c>
      <c r="K292" s="14"/>
      <c r="L292" s="125"/>
      <c r="M292" s="306"/>
    </row>
    <row r="293" spans="1:13" ht="15.75" x14ac:dyDescent="0.25">
      <c r="A293" s="308"/>
      <c r="B293" s="105"/>
      <c r="C293" s="105"/>
      <c r="D293" s="308"/>
      <c r="E293" s="306"/>
      <c r="F293" s="277"/>
      <c r="G293" s="50">
        <v>2017</v>
      </c>
      <c r="H293" s="14">
        <f t="shared" si="16"/>
        <v>96</v>
      </c>
      <c r="I293" s="14">
        <v>57.6</v>
      </c>
      <c r="J293" s="14">
        <v>38.4</v>
      </c>
      <c r="K293" s="14"/>
      <c r="L293" s="125"/>
      <c r="M293" s="306"/>
    </row>
    <row r="294" spans="1:13" ht="15.75" x14ac:dyDescent="0.25">
      <c r="A294" s="309"/>
      <c r="B294" s="106"/>
      <c r="C294" s="106"/>
      <c r="D294" s="309"/>
      <c r="E294" s="306"/>
      <c r="F294" s="278"/>
      <c r="G294" s="50">
        <v>2018</v>
      </c>
      <c r="H294" s="14">
        <f t="shared" si="16"/>
        <v>142.6</v>
      </c>
      <c r="I294" s="14">
        <v>85.56</v>
      </c>
      <c r="J294" s="14">
        <v>57.04</v>
      </c>
      <c r="K294" s="14"/>
      <c r="L294" s="125"/>
      <c r="M294" s="306"/>
    </row>
    <row r="295" spans="1:13" ht="15" customHeight="1" x14ac:dyDescent="0.25">
      <c r="A295" s="307">
        <f>A289+1</f>
        <v>82</v>
      </c>
      <c r="B295" s="104"/>
      <c r="C295" s="104"/>
      <c r="D295" s="307" t="s">
        <v>131</v>
      </c>
      <c r="E295" s="355"/>
      <c r="F295" s="355" t="s">
        <v>219</v>
      </c>
      <c r="G295" s="51" t="s">
        <v>166</v>
      </c>
      <c r="H295" s="34">
        <f t="shared" si="16"/>
        <v>180</v>
      </c>
      <c r="I295" s="34">
        <f>I296+I297+I298</f>
        <v>108</v>
      </c>
      <c r="J295" s="34">
        <f>J296+J297+J298</f>
        <v>72</v>
      </c>
      <c r="K295" s="34">
        <f>K296+K297+K298</f>
        <v>0</v>
      </c>
      <c r="L295" s="118">
        <f>L296+L297+L298</f>
        <v>0</v>
      </c>
      <c r="M295" s="306" t="s">
        <v>67</v>
      </c>
    </row>
    <row r="296" spans="1:13" ht="15.75" x14ac:dyDescent="0.25">
      <c r="A296" s="308"/>
      <c r="B296" s="105"/>
      <c r="C296" s="105"/>
      <c r="D296" s="308"/>
      <c r="E296" s="356"/>
      <c r="F296" s="356"/>
      <c r="G296" s="50">
        <v>2018</v>
      </c>
      <c r="H296" s="14">
        <f t="shared" si="16"/>
        <v>50.4</v>
      </c>
      <c r="I296" s="14">
        <v>30.24</v>
      </c>
      <c r="J296" s="14">
        <v>20.16</v>
      </c>
      <c r="K296" s="14"/>
      <c r="L296" s="125"/>
      <c r="M296" s="306"/>
    </row>
    <row r="297" spans="1:13" ht="15.75" x14ac:dyDescent="0.25">
      <c r="A297" s="308"/>
      <c r="B297" s="105"/>
      <c r="C297" s="105"/>
      <c r="D297" s="308"/>
      <c r="E297" s="356"/>
      <c r="F297" s="356"/>
      <c r="G297" s="50">
        <v>2019</v>
      </c>
      <c r="H297" s="14">
        <f t="shared" si="16"/>
        <v>64.800000000000011</v>
      </c>
      <c r="I297" s="14">
        <v>38.880000000000003</v>
      </c>
      <c r="J297" s="14">
        <v>25.92</v>
      </c>
      <c r="K297" s="14"/>
      <c r="L297" s="125"/>
      <c r="M297" s="306"/>
    </row>
    <row r="298" spans="1:13" ht="15.75" x14ac:dyDescent="0.25">
      <c r="A298" s="309"/>
      <c r="B298" s="106"/>
      <c r="C298" s="106"/>
      <c r="D298" s="309"/>
      <c r="E298" s="356"/>
      <c r="F298" s="356"/>
      <c r="G298" s="50">
        <v>2020</v>
      </c>
      <c r="H298" s="14">
        <f t="shared" si="16"/>
        <v>64.800000000000011</v>
      </c>
      <c r="I298" s="14">
        <v>38.880000000000003</v>
      </c>
      <c r="J298" s="14">
        <v>25.92</v>
      </c>
      <c r="K298" s="14"/>
      <c r="L298" s="125"/>
      <c r="M298" s="306"/>
    </row>
    <row r="299" spans="1:13" ht="15.75" x14ac:dyDescent="0.25">
      <c r="A299" s="307">
        <f>A295+1</f>
        <v>83</v>
      </c>
      <c r="B299" s="104"/>
      <c r="C299" s="104"/>
      <c r="D299" s="307" t="s">
        <v>132</v>
      </c>
      <c r="E299" s="355"/>
      <c r="F299" s="355" t="s">
        <v>219</v>
      </c>
      <c r="G299" s="51" t="s">
        <v>166</v>
      </c>
      <c r="H299" s="34">
        <f t="shared" si="16"/>
        <v>360</v>
      </c>
      <c r="I299" s="34">
        <f>I300+I301+I302</f>
        <v>216</v>
      </c>
      <c r="J299" s="34">
        <f>J300+J301+J302</f>
        <v>144</v>
      </c>
      <c r="K299" s="3"/>
      <c r="L299" s="122"/>
      <c r="M299" s="306" t="s">
        <v>67</v>
      </c>
    </row>
    <row r="300" spans="1:13" ht="15.75" x14ac:dyDescent="0.25">
      <c r="A300" s="308"/>
      <c r="B300" s="105"/>
      <c r="C300" s="105"/>
      <c r="D300" s="308"/>
      <c r="E300" s="356"/>
      <c r="F300" s="356"/>
      <c r="G300" s="50">
        <v>2018</v>
      </c>
      <c r="H300" s="14">
        <f t="shared" si="16"/>
        <v>79.2</v>
      </c>
      <c r="I300" s="14">
        <v>47.52</v>
      </c>
      <c r="J300" s="14">
        <v>31.68</v>
      </c>
      <c r="K300" s="3"/>
      <c r="L300" s="122"/>
      <c r="M300" s="306"/>
    </row>
    <row r="301" spans="1:13" ht="15.75" x14ac:dyDescent="0.25">
      <c r="A301" s="308"/>
      <c r="B301" s="105"/>
      <c r="C301" s="105"/>
      <c r="D301" s="308"/>
      <c r="E301" s="356"/>
      <c r="F301" s="356"/>
      <c r="G301" s="50">
        <v>2019</v>
      </c>
      <c r="H301" s="14">
        <f t="shared" si="16"/>
        <v>97.2</v>
      </c>
      <c r="I301" s="14">
        <v>58.32</v>
      </c>
      <c r="J301" s="14">
        <v>38.880000000000003</v>
      </c>
      <c r="K301" s="3"/>
      <c r="L301" s="122"/>
      <c r="M301" s="306"/>
    </row>
    <row r="302" spans="1:13" ht="15.75" x14ac:dyDescent="0.25">
      <c r="A302" s="309"/>
      <c r="B302" s="106"/>
      <c r="C302" s="106"/>
      <c r="D302" s="309"/>
      <c r="E302" s="356"/>
      <c r="F302" s="356"/>
      <c r="G302" s="50">
        <v>2020</v>
      </c>
      <c r="H302" s="14">
        <f t="shared" si="16"/>
        <v>183.6</v>
      </c>
      <c r="I302" s="14">
        <v>110.16</v>
      </c>
      <c r="J302" s="14">
        <v>73.44</v>
      </c>
      <c r="K302" s="3"/>
      <c r="L302" s="122"/>
      <c r="M302" s="306"/>
    </row>
    <row r="303" spans="1:13" ht="15" customHeight="1" x14ac:dyDescent="0.25">
      <c r="A303" s="307">
        <f>A299+1</f>
        <v>84</v>
      </c>
      <c r="B303" s="104"/>
      <c r="C303" s="104"/>
      <c r="D303" s="307" t="s">
        <v>133</v>
      </c>
      <c r="E303" s="355"/>
      <c r="F303" s="355" t="s">
        <v>219</v>
      </c>
      <c r="G303" s="51" t="s">
        <v>166</v>
      </c>
      <c r="H303" s="34">
        <f t="shared" si="16"/>
        <v>319.80700000000002</v>
      </c>
      <c r="I303" s="34">
        <f>I304+I305+I306</f>
        <v>191.88</v>
      </c>
      <c r="J303" s="34">
        <f>J304+J305+J306</f>
        <v>127.92699999999999</v>
      </c>
      <c r="K303" s="3"/>
      <c r="L303" s="122"/>
      <c r="M303" s="306" t="s">
        <v>67</v>
      </c>
    </row>
    <row r="304" spans="1:13" ht="15.75" x14ac:dyDescent="0.25">
      <c r="A304" s="308"/>
      <c r="B304" s="105"/>
      <c r="C304" s="105"/>
      <c r="D304" s="308"/>
      <c r="E304" s="356"/>
      <c r="F304" s="356"/>
      <c r="G304" s="50">
        <v>2018</v>
      </c>
      <c r="H304" s="14">
        <f t="shared" si="16"/>
        <v>73.8</v>
      </c>
      <c r="I304" s="14">
        <v>44.28</v>
      </c>
      <c r="J304" s="14">
        <v>29.52</v>
      </c>
      <c r="K304" s="3"/>
      <c r="L304" s="122"/>
      <c r="M304" s="306"/>
    </row>
    <row r="305" spans="1:13" ht="15.75" x14ac:dyDescent="0.25">
      <c r="A305" s="308"/>
      <c r="B305" s="105"/>
      <c r="C305" s="105"/>
      <c r="D305" s="308"/>
      <c r="E305" s="356"/>
      <c r="F305" s="356"/>
      <c r="G305" s="50">
        <v>2019</v>
      </c>
      <c r="H305" s="14">
        <f t="shared" si="16"/>
        <v>98.4</v>
      </c>
      <c r="I305" s="14">
        <v>59.04</v>
      </c>
      <c r="J305" s="14">
        <v>39.36</v>
      </c>
      <c r="K305" s="3"/>
      <c r="L305" s="122"/>
      <c r="M305" s="306"/>
    </row>
    <row r="306" spans="1:13" ht="15.75" x14ac:dyDescent="0.25">
      <c r="A306" s="309"/>
      <c r="B306" s="106"/>
      <c r="C306" s="106"/>
      <c r="D306" s="309"/>
      <c r="E306" s="356"/>
      <c r="F306" s="356"/>
      <c r="G306" s="50">
        <v>2020</v>
      </c>
      <c r="H306" s="14">
        <f t="shared" si="16"/>
        <v>147.607</v>
      </c>
      <c r="I306" s="14">
        <v>88.56</v>
      </c>
      <c r="J306" s="14">
        <v>59.046999999999997</v>
      </c>
      <c r="K306" s="3"/>
      <c r="L306" s="122"/>
      <c r="M306" s="306"/>
    </row>
    <row r="307" spans="1:13" ht="15.75" x14ac:dyDescent="0.25">
      <c r="A307" s="307">
        <f>A303+1</f>
        <v>85</v>
      </c>
      <c r="B307" s="104"/>
      <c r="C307" s="104"/>
      <c r="D307" s="307" t="s">
        <v>134</v>
      </c>
      <c r="E307" s="306"/>
      <c r="F307" s="306" t="s">
        <v>42</v>
      </c>
      <c r="G307" s="51" t="s">
        <v>166</v>
      </c>
      <c r="H307" s="34">
        <f t="shared" si="16"/>
        <v>426.81299999999999</v>
      </c>
      <c r="I307" s="34">
        <f>I308+I309+I310+I311</f>
        <v>255.48699999999999</v>
      </c>
      <c r="J307" s="34">
        <f>J308+J309+J310+J311</f>
        <v>171.32599999999999</v>
      </c>
      <c r="K307" s="3"/>
      <c r="L307" s="122"/>
      <c r="M307" s="306" t="s">
        <v>224</v>
      </c>
    </row>
    <row r="308" spans="1:13" ht="15.75" x14ac:dyDescent="0.25">
      <c r="A308" s="308"/>
      <c r="B308" s="105"/>
      <c r="C308" s="105"/>
      <c r="D308" s="308"/>
      <c r="E308" s="306"/>
      <c r="F308" s="306"/>
      <c r="G308" s="50">
        <v>2015</v>
      </c>
      <c r="H308" s="14">
        <f t="shared" ref="H308:H371" si="17">I308+J308+K308+L308</f>
        <v>60.5</v>
      </c>
      <c r="I308" s="14">
        <v>36.299999999999997</v>
      </c>
      <c r="J308" s="14">
        <v>24.2</v>
      </c>
      <c r="K308" s="3"/>
      <c r="L308" s="122"/>
      <c r="M308" s="306"/>
    </row>
    <row r="309" spans="1:13" ht="15.75" x14ac:dyDescent="0.25">
      <c r="A309" s="308"/>
      <c r="B309" s="105"/>
      <c r="C309" s="105"/>
      <c r="D309" s="308"/>
      <c r="E309" s="306"/>
      <c r="F309" s="306"/>
      <c r="G309" s="50">
        <v>2016</v>
      </c>
      <c r="H309" s="14">
        <f t="shared" si="17"/>
        <v>121</v>
      </c>
      <c r="I309" s="14">
        <v>72.599999999999994</v>
      </c>
      <c r="J309" s="14">
        <v>48.4</v>
      </c>
      <c r="K309" s="3"/>
      <c r="L309" s="122"/>
      <c r="M309" s="306"/>
    </row>
    <row r="310" spans="1:13" ht="15.75" x14ac:dyDescent="0.25">
      <c r="A310" s="308"/>
      <c r="B310" s="105"/>
      <c r="C310" s="105"/>
      <c r="D310" s="308"/>
      <c r="E310" s="306"/>
      <c r="F310" s="306"/>
      <c r="G310" s="50">
        <v>2017</v>
      </c>
      <c r="H310" s="14">
        <f t="shared" si="17"/>
        <v>122</v>
      </c>
      <c r="I310" s="14">
        <v>73.2</v>
      </c>
      <c r="J310" s="14">
        <v>48.8</v>
      </c>
      <c r="K310" s="3"/>
      <c r="L310" s="122"/>
      <c r="M310" s="306"/>
    </row>
    <row r="311" spans="1:13" ht="15.75" x14ac:dyDescent="0.25">
      <c r="A311" s="309"/>
      <c r="B311" s="106"/>
      <c r="C311" s="106"/>
      <c r="D311" s="309"/>
      <c r="E311" s="306"/>
      <c r="F311" s="306"/>
      <c r="G311" s="50">
        <v>2018</v>
      </c>
      <c r="H311" s="14">
        <f t="shared" si="17"/>
        <v>123.313</v>
      </c>
      <c r="I311" s="14">
        <v>73.387</v>
      </c>
      <c r="J311" s="14">
        <v>49.926000000000002</v>
      </c>
      <c r="K311" s="3"/>
      <c r="L311" s="122"/>
      <c r="M311" s="306"/>
    </row>
    <row r="312" spans="1:13" s="58" customFormat="1" ht="18.75" hidden="1" x14ac:dyDescent="0.3">
      <c r="A312" s="358">
        <f>A307+1</f>
        <v>86</v>
      </c>
      <c r="B312" s="107"/>
      <c r="C312" s="107"/>
      <c r="D312" s="358" t="s">
        <v>135</v>
      </c>
      <c r="E312" s="357"/>
      <c r="F312" s="357" t="s">
        <v>220</v>
      </c>
      <c r="G312" s="55" t="s">
        <v>166</v>
      </c>
      <c r="H312" s="56">
        <f t="shared" si="17"/>
        <v>426.81299999999999</v>
      </c>
      <c r="I312" s="56">
        <f>I313+I314+I315+I316</f>
        <v>255.48699999999999</v>
      </c>
      <c r="J312" s="56">
        <f>J313+J314+J315+J316</f>
        <v>171.32599999999999</v>
      </c>
      <c r="K312" s="57"/>
      <c r="L312" s="128"/>
      <c r="M312" s="136"/>
    </row>
    <row r="313" spans="1:13" s="58" customFormat="1" ht="18.75" hidden="1" x14ac:dyDescent="0.3">
      <c r="A313" s="359"/>
      <c r="B313" s="108"/>
      <c r="C313" s="108"/>
      <c r="D313" s="359"/>
      <c r="E313" s="357"/>
      <c r="F313" s="357"/>
      <c r="G313" s="59">
        <v>2020</v>
      </c>
      <c r="H313" s="60">
        <f t="shared" si="17"/>
        <v>60.5</v>
      </c>
      <c r="I313" s="60">
        <v>36.299999999999997</v>
      </c>
      <c r="J313" s="60">
        <v>24.2</v>
      </c>
      <c r="K313" s="57"/>
      <c r="L313" s="128"/>
      <c r="M313" s="136"/>
    </row>
    <row r="314" spans="1:13" s="58" customFormat="1" ht="18.75" hidden="1" x14ac:dyDescent="0.3">
      <c r="A314" s="359"/>
      <c r="B314" s="108"/>
      <c r="C314" s="108"/>
      <c r="D314" s="359"/>
      <c r="E314" s="357"/>
      <c r="F314" s="357"/>
      <c r="G314" s="59">
        <v>2021</v>
      </c>
      <c r="H314" s="60">
        <f t="shared" si="17"/>
        <v>121</v>
      </c>
      <c r="I314" s="60">
        <v>72.599999999999994</v>
      </c>
      <c r="J314" s="60">
        <v>48.4</v>
      </c>
      <c r="K314" s="57"/>
      <c r="L314" s="128"/>
      <c r="M314" s="136"/>
    </row>
    <row r="315" spans="1:13" s="58" customFormat="1" ht="18.75" hidden="1" x14ac:dyDescent="0.3">
      <c r="A315" s="359"/>
      <c r="B315" s="108"/>
      <c r="C315" s="108"/>
      <c r="D315" s="359"/>
      <c r="E315" s="357"/>
      <c r="F315" s="357"/>
      <c r="G315" s="59">
        <v>2022</v>
      </c>
      <c r="H315" s="60">
        <f t="shared" si="17"/>
        <v>122</v>
      </c>
      <c r="I315" s="60">
        <v>73.2</v>
      </c>
      <c r="J315" s="60">
        <v>48.8</v>
      </c>
      <c r="K315" s="57"/>
      <c r="L315" s="128"/>
      <c r="M315" s="136"/>
    </row>
    <row r="316" spans="1:13" s="58" customFormat="1" ht="18.75" hidden="1" x14ac:dyDescent="0.3">
      <c r="A316" s="360"/>
      <c r="B316" s="109"/>
      <c r="C316" s="109"/>
      <c r="D316" s="360"/>
      <c r="E316" s="357"/>
      <c r="F316" s="357"/>
      <c r="G316" s="59">
        <v>2023</v>
      </c>
      <c r="H316" s="60">
        <f t="shared" si="17"/>
        <v>123.313</v>
      </c>
      <c r="I316" s="60">
        <v>73.387</v>
      </c>
      <c r="J316" s="60">
        <v>49.926000000000002</v>
      </c>
      <c r="K316" s="57"/>
      <c r="L316" s="128"/>
      <c r="M316" s="136"/>
    </row>
    <row r="317" spans="1:13" ht="15" customHeight="1" x14ac:dyDescent="0.25">
      <c r="A317" s="307">
        <f>A307+1</f>
        <v>86</v>
      </c>
      <c r="B317" s="104"/>
      <c r="C317" s="104"/>
      <c r="D317" s="307" t="s">
        <v>136</v>
      </c>
      <c r="E317" s="306"/>
      <c r="F317" s="306" t="s">
        <v>214</v>
      </c>
      <c r="G317" s="51" t="s">
        <v>166</v>
      </c>
      <c r="H317" s="34">
        <f t="shared" si="17"/>
        <v>192.6</v>
      </c>
      <c r="I317" s="34">
        <f>I318+I319+I320</f>
        <v>115.56</v>
      </c>
      <c r="J317" s="34">
        <f>J318+J319+J320</f>
        <v>77.039999999999992</v>
      </c>
      <c r="K317" s="3"/>
      <c r="L317" s="122"/>
      <c r="M317" s="306"/>
    </row>
    <row r="318" spans="1:13" ht="15.75" x14ac:dyDescent="0.25">
      <c r="A318" s="308"/>
      <c r="B318" s="105"/>
      <c r="C318" s="105"/>
      <c r="D318" s="308"/>
      <c r="E318" s="306"/>
      <c r="F318" s="306"/>
      <c r="G318" s="50">
        <v>2019</v>
      </c>
      <c r="H318" s="14">
        <f t="shared" si="17"/>
        <v>53.927999999999997</v>
      </c>
      <c r="I318" s="14">
        <v>32.3568</v>
      </c>
      <c r="J318" s="14">
        <v>21.571200000000001</v>
      </c>
      <c r="K318" s="3"/>
      <c r="L318" s="122"/>
      <c r="M318" s="306"/>
    </row>
    <row r="319" spans="1:13" ht="15.75" x14ac:dyDescent="0.25">
      <c r="A319" s="308"/>
      <c r="B319" s="105"/>
      <c r="C319" s="105"/>
      <c r="D319" s="308"/>
      <c r="E319" s="306"/>
      <c r="F319" s="306"/>
      <c r="G319" s="50">
        <v>2020</v>
      </c>
      <c r="H319" s="14">
        <f t="shared" si="17"/>
        <v>69.335999999999999</v>
      </c>
      <c r="I319" s="14">
        <v>41.601599999999998</v>
      </c>
      <c r="J319" s="14">
        <v>27.734400000000001</v>
      </c>
      <c r="K319" s="3"/>
      <c r="L319" s="122"/>
      <c r="M319" s="306"/>
    </row>
    <row r="320" spans="1:13" ht="15.75" x14ac:dyDescent="0.25">
      <c r="A320" s="309"/>
      <c r="B320" s="106"/>
      <c r="C320" s="106"/>
      <c r="D320" s="309"/>
      <c r="E320" s="306"/>
      <c r="F320" s="306"/>
      <c r="G320" s="50">
        <v>2021</v>
      </c>
      <c r="H320" s="14">
        <f t="shared" si="17"/>
        <v>69.335999999999999</v>
      </c>
      <c r="I320" s="14">
        <v>41.601599999999998</v>
      </c>
      <c r="J320" s="14">
        <v>27.734400000000001</v>
      </c>
      <c r="K320" s="3"/>
      <c r="L320" s="122"/>
      <c r="M320" s="306"/>
    </row>
    <row r="321" spans="1:13" ht="15" customHeight="1" x14ac:dyDescent="0.25">
      <c r="A321" s="307">
        <f>A317+1</f>
        <v>87</v>
      </c>
      <c r="B321" s="104"/>
      <c r="C321" s="104"/>
      <c r="D321" s="307" t="s">
        <v>137</v>
      </c>
      <c r="E321" s="306"/>
      <c r="F321" s="306" t="s">
        <v>43</v>
      </c>
      <c r="G321" s="51" t="s">
        <v>166</v>
      </c>
      <c r="H321" s="34">
        <f t="shared" si="17"/>
        <v>659.13300000000004</v>
      </c>
      <c r="I321" s="34">
        <f>I322+I323+I324+I325</f>
        <v>395.47900000000004</v>
      </c>
      <c r="J321" s="34">
        <f>J322+J323+J324+J325</f>
        <v>263.654</v>
      </c>
      <c r="K321" s="3"/>
      <c r="L321" s="122"/>
      <c r="M321" s="306" t="s">
        <v>224</v>
      </c>
    </row>
    <row r="322" spans="1:13" ht="15.75" x14ac:dyDescent="0.25">
      <c r="A322" s="308"/>
      <c r="B322" s="105"/>
      <c r="C322" s="105"/>
      <c r="D322" s="308"/>
      <c r="E322" s="306"/>
      <c r="F322" s="306"/>
      <c r="G322" s="50">
        <v>2014</v>
      </c>
      <c r="H322" s="14">
        <f t="shared" si="17"/>
        <v>100</v>
      </c>
      <c r="I322" s="14"/>
      <c r="J322" s="14">
        <v>100</v>
      </c>
      <c r="K322" s="3"/>
      <c r="L322" s="122"/>
      <c r="M322" s="306"/>
    </row>
    <row r="323" spans="1:13" ht="15.75" x14ac:dyDescent="0.25">
      <c r="A323" s="308"/>
      <c r="B323" s="105"/>
      <c r="C323" s="105"/>
      <c r="D323" s="308"/>
      <c r="E323" s="306"/>
      <c r="F323" s="306"/>
      <c r="G323" s="50">
        <v>2015</v>
      </c>
      <c r="H323" s="14">
        <f t="shared" si="17"/>
        <v>142.80000000000001</v>
      </c>
      <c r="I323" s="14">
        <v>85.68</v>
      </c>
      <c r="J323" s="14">
        <v>57.12</v>
      </c>
      <c r="K323" s="3"/>
      <c r="L323" s="122"/>
      <c r="M323" s="306"/>
    </row>
    <row r="324" spans="1:13" ht="15.75" x14ac:dyDescent="0.25">
      <c r="A324" s="308"/>
      <c r="B324" s="105"/>
      <c r="C324" s="105"/>
      <c r="D324" s="308"/>
      <c r="E324" s="306"/>
      <c r="F324" s="306"/>
      <c r="G324" s="50">
        <v>2016</v>
      </c>
      <c r="H324" s="14">
        <f t="shared" si="17"/>
        <v>181.5</v>
      </c>
      <c r="I324" s="14">
        <v>108.9</v>
      </c>
      <c r="J324" s="14">
        <v>72.599999999999994</v>
      </c>
      <c r="K324" s="3"/>
      <c r="L324" s="122"/>
      <c r="M324" s="306"/>
    </row>
    <row r="325" spans="1:13" ht="15.75" x14ac:dyDescent="0.25">
      <c r="A325" s="309"/>
      <c r="B325" s="106"/>
      <c r="C325" s="106"/>
      <c r="D325" s="309"/>
      <c r="E325" s="306"/>
      <c r="F325" s="306"/>
      <c r="G325" s="50">
        <v>2017</v>
      </c>
      <c r="H325" s="14">
        <f t="shared" si="17"/>
        <v>234.833</v>
      </c>
      <c r="I325" s="14">
        <v>200.899</v>
      </c>
      <c r="J325" s="14">
        <v>33.933999999999997</v>
      </c>
      <c r="K325" s="3"/>
      <c r="L325" s="122"/>
      <c r="M325" s="306"/>
    </row>
    <row r="326" spans="1:13" ht="15" customHeight="1" x14ac:dyDescent="0.25">
      <c r="A326" s="307">
        <f>A321+1</f>
        <v>88</v>
      </c>
      <c r="B326" s="104"/>
      <c r="C326" s="104"/>
      <c r="D326" s="307" t="s">
        <v>138</v>
      </c>
      <c r="E326" s="307"/>
      <c r="F326" s="307" t="s">
        <v>56</v>
      </c>
      <c r="G326" s="51" t="s">
        <v>166</v>
      </c>
      <c r="H326" s="34">
        <f t="shared" si="17"/>
        <v>174.60000000000002</v>
      </c>
      <c r="I326" s="34">
        <f>I327+I328</f>
        <v>104.76</v>
      </c>
      <c r="J326" s="34">
        <f>J327+J328</f>
        <v>69.84</v>
      </c>
      <c r="K326" s="3"/>
      <c r="L326" s="122"/>
      <c r="M326" s="314"/>
    </row>
    <row r="327" spans="1:13" ht="15.75" x14ac:dyDescent="0.25">
      <c r="A327" s="308"/>
      <c r="B327" s="105"/>
      <c r="C327" s="105"/>
      <c r="D327" s="308"/>
      <c r="E327" s="308"/>
      <c r="F327" s="308"/>
      <c r="G327" s="50">
        <v>2019</v>
      </c>
      <c r="H327" s="14">
        <f t="shared" si="17"/>
        <v>49.6</v>
      </c>
      <c r="I327" s="14">
        <v>29.76</v>
      </c>
      <c r="J327" s="14">
        <v>19.84</v>
      </c>
      <c r="K327" s="3"/>
      <c r="L327" s="122"/>
      <c r="M327" s="314"/>
    </row>
    <row r="328" spans="1:13" ht="15.75" x14ac:dyDescent="0.25">
      <c r="A328" s="308"/>
      <c r="B328" s="105"/>
      <c r="C328" s="105"/>
      <c r="D328" s="308"/>
      <c r="E328" s="308"/>
      <c r="F328" s="308"/>
      <c r="G328" s="46">
        <v>2020</v>
      </c>
      <c r="H328" s="45">
        <f t="shared" si="17"/>
        <v>125</v>
      </c>
      <c r="I328" s="45">
        <v>75</v>
      </c>
      <c r="J328" s="45">
        <v>50</v>
      </c>
      <c r="K328" s="61"/>
      <c r="L328" s="129"/>
      <c r="M328" s="314"/>
    </row>
    <row r="329" spans="1:13" ht="15" customHeight="1" x14ac:dyDescent="0.25">
      <c r="A329" s="314">
        <f>A326+1</f>
        <v>89</v>
      </c>
      <c r="B329" s="12"/>
      <c r="C329" s="12"/>
      <c r="D329" s="314" t="s">
        <v>139</v>
      </c>
      <c r="E329" s="314"/>
      <c r="F329" s="314" t="s">
        <v>187</v>
      </c>
      <c r="G329" s="51" t="s">
        <v>166</v>
      </c>
      <c r="H329" s="34">
        <f t="shared" si="17"/>
        <v>750.67699999999991</v>
      </c>
      <c r="I329" s="34">
        <f>I330+I331+I332+I333+I334</f>
        <v>436.79499999999996</v>
      </c>
      <c r="J329" s="34">
        <f>J330+J331+J332+J333+J334</f>
        <v>313.88200000000001</v>
      </c>
      <c r="K329" s="3"/>
      <c r="L329" s="122"/>
      <c r="M329" s="314" t="s">
        <v>224</v>
      </c>
    </row>
    <row r="330" spans="1:13" ht="15.75" x14ac:dyDescent="0.25">
      <c r="A330" s="314"/>
      <c r="B330" s="12"/>
      <c r="C330" s="12"/>
      <c r="D330" s="314"/>
      <c r="E330" s="314"/>
      <c r="F330" s="314"/>
      <c r="G330" s="50">
        <v>2014</v>
      </c>
      <c r="H330" s="45">
        <f t="shared" si="17"/>
        <v>117.5</v>
      </c>
      <c r="I330" s="45"/>
      <c r="J330" s="45">
        <v>117.5</v>
      </c>
      <c r="K330" s="3"/>
      <c r="L330" s="122"/>
      <c r="M330" s="314"/>
    </row>
    <row r="331" spans="1:13" ht="15.75" x14ac:dyDescent="0.25">
      <c r="A331" s="314"/>
      <c r="B331" s="12"/>
      <c r="C331" s="12"/>
      <c r="D331" s="314"/>
      <c r="E331" s="314"/>
      <c r="F331" s="314"/>
      <c r="G331" s="50">
        <v>2015</v>
      </c>
      <c r="H331" s="45">
        <f t="shared" si="17"/>
        <v>100</v>
      </c>
      <c r="I331" s="45"/>
      <c r="J331" s="45">
        <v>100</v>
      </c>
      <c r="K331" s="3"/>
      <c r="L331" s="122"/>
      <c r="M331" s="314"/>
    </row>
    <row r="332" spans="1:13" ht="15.75" x14ac:dyDescent="0.25">
      <c r="A332" s="314"/>
      <c r="B332" s="12"/>
      <c r="C332" s="12"/>
      <c r="D332" s="314"/>
      <c r="E332" s="314"/>
      <c r="F332" s="314"/>
      <c r="G332" s="50">
        <v>2016</v>
      </c>
      <c r="H332" s="45">
        <f t="shared" si="17"/>
        <v>180.24</v>
      </c>
      <c r="I332" s="45">
        <v>142.80000000000001</v>
      </c>
      <c r="J332" s="45">
        <v>37.44</v>
      </c>
      <c r="K332" s="3"/>
      <c r="L332" s="122"/>
      <c r="M332" s="314"/>
    </row>
    <row r="333" spans="1:13" ht="15.75" x14ac:dyDescent="0.25">
      <c r="A333" s="314"/>
      <c r="B333" s="12"/>
      <c r="C333" s="12"/>
      <c r="D333" s="314"/>
      <c r="E333" s="314"/>
      <c r="F333" s="314"/>
      <c r="G333" s="50">
        <v>2017</v>
      </c>
      <c r="H333" s="45">
        <f t="shared" si="17"/>
        <v>204.142</v>
      </c>
      <c r="I333" s="45">
        <v>145.19999999999999</v>
      </c>
      <c r="J333" s="45">
        <v>58.942</v>
      </c>
      <c r="K333" s="3"/>
      <c r="L333" s="122"/>
      <c r="M333" s="314"/>
    </row>
    <row r="334" spans="1:13" ht="15.75" x14ac:dyDescent="0.25">
      <c r="A334" s="273"/>
      <c r="B334" s="20"/>
      <c r="C334" s="20"/>
      <c r="D334" s="273"/>
      <c r="E334" s="273"/>
      <c r="F334" s="273"/>
      <c r="G334" s="46">
        <v>2018</v>
      </c>
      <c r="H334" s="45">
        <f t="shared" si="17"/>
        <v>148.79499999999999</v>
      </c>
      <c r="I334" s="45">
        <v>148.79499999999999</v>
      </c>
      <c r="J334" s="45"/>
      <c r="K334" s="61"/>
      <c r="L334" s="129"/>
      <c r="M334" s="314"/>
    </row>
    <row r="335" spans="1:13" ht="15" customHeight="1" x14ac:dyDescent="0.25">
      <c r="A335" s="314">
        <f>A329+1</f>
        <v>90</v>
      </c>
      <c r="B335" s="12"/>
      <c r="C335" s="12"/>
      <c r="D335" s="314" t="s">
        <v>140</v>
      </c>
      <c r="E335" s="314"/>
      <c r="F335" s="314" t="s">
        <v>51</v>
      </c>
      <c r="G335" s="51" t="s">
        <v>166</v>
      </c>
      <c r="H335" s="34">
        <f>I335+J335+K335+L335</f>
        <v>98.9</v>
      </c>
      <c r="I335" s="34">
        <f>I336+I337</f>
        <v>59.34</v>
      </c>
      <c r="J335" s="34">
        <f>J336+J337</f>
        <v>39.56</v>
      </c>
      <c r="K335" s="3"/>
      <c r="L335" s="122"/>
      <c r="M335" s="314"/>
    </row>
    <row r="336" spans="1:13" ht="15.75" x14ac:dyDescent="0.25">
      <c r="A336" s="314"/>
      <c r="B336" s="12"/>
      <c r="C336" s="12"/>
      <c r="D336" s="314"/>
      <c r="E336" s="314"/>
      <c r="F336" s="314"/>
      <c r="G336" s="50">
        <v>2016</v>
      </c>
      <c r="H336" s="45">
        <f t="shared" si="17"/>
        <v>36.9</v>
      </c>
      <c r="I336" s="45">
        <v>22.14</v>
      </c>
      <c r="J336" s="45">
        <v>14.76</v>
      </c>
      <c r="K336" s="3"/>
      <c r="L336" s="122"/>
      <c r="M336" s="314"/>
    </row>
    <row r="337" spans="1:14" ht="15.75" x14ac:dyDescent="0.25">
      <c r="A337" s="273"/>
      <c r="B337" s="20"/>
      <c r="C337" s="20"/>
      <c r="D337" s="273"/>
      <c r="E337" s="273"/>
      <c r="F337" s="273"/>
      <c r="G337" s="46">
        <v>2017</v>
      </c>
      <c r="H337" s="45">
        <f t="shared" si="17"/>
        <v>62</v>
      </c>
      <c r="I337" s="45">
        <v>37.200000000000003</v>
      </c>
      <c r="J337" s="45">
        <v>24.8</v>
      </c>
      <c r="K337" s="61"/>
      <c r="L337" s="129"/>
      <c r="M337" s="273"/>
    </row>
    <row r="338" spans="1:14" ht="15" customHeight="1" x14ac:dyDescent="0.25">
      <c r="A338" s="314">
        <f>A335+1</f>
        <v>91</v>
      </c>
      <c r="B338" s="12"/>
      <c r="C338" s="12"/>
      <c r="D338" s="314" t="s">
        <v>141</v>
      </c>
      <c r="E338" s="314"/>
      <c r="F338" s="314" t="s">
        <v>52</v>
      </c>
      <c r="G338" s="51" t="s">
        <v>166</v>
      </c>
      <c r="H338" s="34">
        <f t="shared" si="17"/>
        <v>222.70000000000002</v>
      </c>
      <c r="I338" s="34">
        <f>I339+I340</f>
        <v>133.62</v>
      </c>
      <c r="J338" s="34">
        <f>J339+J340</f>
        <v>89.080000000000013</v>
      </c>
      <c r="K338" s="3"/>
      <c r="L338" s="122"/>
      <c r="M338" s="314" t="s">
        <v>224</v>
      </c>
    </row>
    <row r="339" spans="1:14" ht="15.75" x14ac:dyDescent="0.25">
      <c r="A339" s="314"/>
      <c r="B339" s="12"/>
      <c r="C339" s="12"/>
      <c r="D339" s="314"/>
      <c r="E339" s="314"/>
      <c r="F339" s="314"/>
      <c r="G339" s="50">
        <v>2015</v>
      </c>
      <c r="H339" s="45">
        <f t="shared" si="17"/>
        <v>61.5</v>
      </c>
      <c r="I339" s="45">
        <v>36.9</v>
      </c>
      <c r="J339" s="45">
        <v>24.6</v>
      </c>
      <c r="K339" s="3"/>
      <c r="L339" s="122"/>
      <c r="M339" s="314"/>
    </row>
    <row r="340" spans="1:14" ht="15.75" x14ac:dyDescent="0.25">
      <c r="A340" s="273"/>
      <c r="B340" s="20"/>
      <c r="C340" s="20"/>
      <c r="D340" s="273"/>
      <c r="E340" s="273"/>
      <c r="F340" s="273"/>
      <c r="G340" s="46">
        <v>2016</v>
      </c>
      <c r="H340" s="45">
        <f t="shared" si="17"/>
        <v>161.19999999999999</v>
      </c>
      <c r="I340" s="45">
        <v>96.72</v>
      </c>
      <c r="J340" s="45">
        <v>64.48</v>
      </c>
      <c r="K340" s="61"/>
      <c r="L340" s="129"/>
      <c r="M340" s="273"/>
    </row>
    <row r="341" spans="1:14" ht="15" customHeight="1" x14ac:dyDescent="0.25">
      <c r="A341" s="314">
        <f>A338+1</f>
        <v>92</v>
      </c>
      <c r="B341" s="12"/>
      <c r="C341" s="12"/>
      <c r="D341" s="314" t="s">
        <v>142</v>
      </c>
      <c r="E341" s="314"/>
      <c r="F341" s="314" t="s">
        <v>45</v>
      </c>
      <c r="G341" s="51" t="s">
        <v>166</v>
      </c>
      <c r="H341" s="34">
        <f t="shared" si="17"/>
        <v>248.5</v>
      </c>
      <c r="I341" s="34">
        <f>I342+I343</f>
        <v>149.1</v>
      </c>
      <c r="J341" s="34">
        <f>J342+J343</f>
        <v>99.4</v>
      </c>
      <c r="K341" s="3"/>
      <c r="L341" s="122"/>
      <c r="M341" s="314" t="s">
        <v>224</v>
      </c>
    </row>
    <row r="342" spans="1:14" ht="15.75" x14ac:dyDescent="0.25">
      <c r="A342" s="314"/>
      <c r="B342" s="12"/>
      <c r="C342" s="12"/>
      <c r="D342" s="314"/>
      <c r="E342" s="314"/>
      <c r="F342" s="314"/>
      <c r="G342" s="50">
        <v>2014</v>
      </c>
      <c r="H342" s="14">
        <f t="shared" si="17"/>
        <v>50</v>
      </c>
      <c r="I342" s="45"/>
      <c r="J342" s="45">
        <v>50</v>
      </c>
      <c r="K342" s="3"/>
      <c r="L342" s="122"/>
      <c r="M342" s="314"/>
    </row>
    <row r="343" spans="1:14" ht="15.75" x14ac:dyDescent="0.25">
      <c r="A343" s="273"/>
      <c r="B343" s="20"/>
      <c r="C343" s="20"/>
      <c r="D343" s="273"/>
      <c r="E343" s="273"/>
      <c r="F343" s="273"/>
      <c r="G343" s="46">
        <v>2015</v>
      </c>
      <c r="H343" s="45">
        <f t="shared" si="17"/>
        <v>198.5</v>
      </c>
      <c r="I343" s="45">
        <v>149.1</v>
      </c>
      <c r="J343" s="45">
        <v>49.4</v>
      </c>
      <c r="K343" s="61"/>
      <c r="L343" s="129"/>
      <c r="M343" s="273"/>
    </row>
    <row r="344" spans="1:14" ht="15" customHeight="1" x14ac:dyDescent="0.25">
      <c r="A344" s="314">
        <f>A341+1</f>
        <v>93</v>
      </c>
      <c r="B344" s="12"/>
      <c r="C344" s="12"/>
      <c r="D344" s="314" t="s">
        <v>143</v>
      </c>
      <c r="E344" s="314"/>
      <c r="F344" s="314" t="s">
        <v>55</v>
      </c>
      <c r="G344" s="51" t="s">
        <v>166</v>
      </c>
      <c r="H344" s="34">
        <f t="shared" si="17"/>
        <v>111.84</v>
      </c>
      <c r="I344" s="34">
        <f>I345+I346</f>
        <v>67.103999999999999</v>
      </c>
      <c r="J344" s="34">
        <f>J345+J346</f>
        <v>44.736000000000004</v>
      </c>
      <c r="K344" s="3"/>
      <c r="L344" s="122"/>
      <c r="M344" s="314"/>
    </row>
    <row r="345" spans="1:14" ht="15.75" x14ac:dyDescent="0.25">
      <c r="A345" s="314"/>
      <c r="B345" s="12"/>
      <c r="C345" s="12"/>
      <c r="D345" s="314"/>
      <c r="E345" s="314"/>
      <c r="F345" s="314"/>
      <c r="G345" s="50">
        <v>2018</v>
      </c>
      <c r="H345" s="45">
        <f t="shared" si="17"/>
        <v>48.4</v>
      </c>
      <c r="I345" s="45">
        <v>29.04</v>
      </c>
      <c r="J345" s="45">
        <v>19.36</v>
      </c>
      <c r="K345" s="3"/>
      <c r="L345" s="122"/>
      <c r="M345" s="314"/>
    </row>
    <row r="346" spans="1:14" ht="15.75" x14ac:dyDescent="0.25">
      <c r="A346" s="314"/>
      <c r="B346" s="12"/>
      <c r="C346" s="12"/>
      <c r="D346" s="314"/>
      <c r="E346" s="314"/>
      <c r="F346" s="314"/>
      <c r="G346" s="46">
        <v>2019</v>
      </c>
      <c r="H346" s="45">
        <f t="shared" si="17"/>
        <v>63.44</v>
      </c>
      <c r="I346" s="45">
        <v>38.064</v>
      </c>
      <c r="J346" s="45">
        <v>25.376000000000001</v>
      </c>
      <c r="K346" s="61"/>
      <c r="L346" s="129"/>
      <c r="M346" s="314"/>
    </row>
    <row r="347" spans="1:14" s="62" customFormat="1" ht="15" customHeight="1" x14ac:dyDescent="0.25">
      <c r="A347" s="314">
        <f>A344+1</f>
        <v>94</v>
      </c>
      <c r="B347" s="12"/>
      <c r="C347" s="12"/>
      <c r="D347" s="314" t="s">
        <v>144</v>
      </c>
      <c r="E347" s="314"/>
      <c r="F347" s="314" t="s">
        <v>45</v>
      </c>
      <c r="G347" s="51" t="s">
        <v>166</v>
      </c>
      <c r="H347" s="34">
        <f t="shared" si="17"/>
        <v>227.36</v>
      </c>
      <c r="I347" s="34">
        <f>I348+I349</f>
        <v>136.416</v>
      </c>
      <c r="J347" s="34">
        <f>J348+J349</f>
        <v>90.944000000000003</v>
      </c>
      <c r="K347" s="3"/>
      <c r="L347" s="122"/>
      <c r="M347" s="314" t="s">
        <v>224</v>
      </c>
      <c r="N347" s="131"/>
    </row>
    <row r="348" spans="1:14" s="62" customFormat="1" ht="15.75" x14ac:dyDescent="0.25">
      <c r="A348" s="314"/>
      <c r="B348" s="12"/>
      <c r="C348" s="12"/>
      <c r="D348" s="314"/>
      <c r="E348" s="314"/>
      <c r="F348" s="314"/>
      <c r="G348" s="50">
        <v>2014</v>
      </c>
      <c r="H348" s="45">
        <f t="shared" si="17"/>
        <v>98.4</v>
      </c>
      <c r="I348" s="45">
        <v>59.04</v>
      </c>
      <c r="J348" s="45">
        <v>39.36</v>
      </c>
      <c r="K348" s="3"/>
      <c r="L348" s="122"/>
      <c r="M348" s="314"/>
      <c r="N348" s="131"/>
    </row>
    <row r="349" spans="1:14" s="63" customFormat="1" ht="15.75" x14ac:dyDescent="0.25">
      <c r="A349" s="314"/>
      <c r="B349" s="12"/>
      <c r="C349" s="12"/>
      <c r="D349" s="314"/>
      <c r="E349" s="314"/>
      <c r="F349" s="314"/>
      <c r="G349" s="46">
        <v>2015</v>
      </c>
      <c r="H349" s="45">
        <f t="shared" si="17"/>
        <v>128.96</v>
      </c>
      <c r="I349" s="45">
        <v>77.376000000000005</v>
      </c>
      <c r="J349" s="45">
        <v>51.584000000000003</v>
      </c>
      <c r="K349" s="61"/>
      <c r="L349" s="129"/>
      <c r="M349" s="314"/>
      <c r="N349" s="132"/>
    </row>
    <row r="350" spans="1:14" s="62" customFormat="1" ht="15" customHeight="1" x14ac:dyDescent="0.25">
      <c r="A350" s="314">
        <f>A347+1</f>
        <v>95</v>
      </c>
      <c r="B350" s="12"/>
      <c r="C350" s="12"/>
      <c r="D350" s="314" t="s">
        <v>145</v>
      </c>
      <c r="E350" s="314"/>
      <c r="F350" s="314" t="s">
        <v>56</v>
      </c>
      <c r="G350" s="51" t="s">
        <v>166</v>
      </c>
      <c r="H350" s="34">
        <f t="shared" si="17"/>
        <v>82.391999999999996</v>
      </c>
      <c r="I350" s="34">
        <f>I351+I352</f>
        <v>33</v>
      </c>
      <c r="J350" s="34">
        <f>J351+J352</f>
        <v>49.391999999999996</v>
      </c>
      <c r="K350" s="3"/>
      <c r="L350" s="122"/>
      <c r="M350" s="314" t="s">
        <v>67</v>
      </c>
      <c r="N350" s="131"/>
    </row>
    <row r="351" spans="1:14" s="62" customFormat="1" ht="15.75" x14ac:dyDescent="0.25">
      <c r="A351" s="314"/>
      <c r="B351" s="12"/>
      <c r="C351" s="12"/>
      <c r="D351" s="314"/>
      <c r="E351" s="314"/>
      <c r="F351" s="314"/>
      <c r="G351" s="50">
        <v>2019</v>
      </c>
      <c r="H351" s="14">
        <f t="shared" si="17"/>
        <v>49.435200000000002</v>
      </c>
      <c r="I351" s="45">
        <v>19.8</v>
      </c>
      <c r="J351" s="45">
        <v>29.635200000000001</v>
      </c>
      <c r="K351" s="3"/>
      <c r="L351" s="122"/>
      <c r="M351" s="314"/>
      <c r="N351" s="131"/>
    </row>
    <row r="352" spans="1:14" s="63" customFormat="1" ht="15.75" x14ac:dyDescent="0.25">
      <c r="A352" s="314"/>
      <c r="B352" s="12"/>
      <c r="C352" s="12"/>
      <c r="D352" s="314"/>
      <c r="E352" s="314"/>
      <c r="F352" s="314"/>
      <c r="G352" s="46">
        <v>2020</v>
      </c>
      <c r="H352" s="45">
        <f t="shared" si="17"/>
        <v>32.956800000000001</v>
      </c>
      <c r="I352" s="45">
        <v>13.2</v>
      </c>
      <c r="J352" s="45">
        <v>19.756799999999998</v>
      </c>
      <c r="K352" s="61"/>
      <c r="L352" s="129"/>
      <c r="M352" s="314"/>
      <c r="N352" s="132"/>
    </row>
    <row r="353" spans="1:14" s="64" customFormat="1" ht="15" hidden="1" customHeight="1" x14ac:dyDescent="0.3">
      <c r="A353" s="361">
        <f>A350+1</f>
        <v>96</v>
      </c>
      <c r="B353" s="110"/>
      <c r="C353" s="110"/>
      <c r="D353" s="361" t="s">
        <v>146</v>
      </c>
      <c r="E353" s="357"/>
      <c r="F353" s="357" t="s">
        <v>221</v>
      </c>
      <c r="G353" s="55" t="s">
        <v>166</v>
      </c>
      <c r="H353" s="56">
        <f t="shared" si="17"/>
        <v>100.44800000000001</v>
      </c>
      <c r="I353" s="56">
        <f>I354+I355</f>
        <v>60.268799999999999</v>
      </c>
      <c r="J353" s="56">
        <f>J354+J355</f>
        <v>40.179200000000002</v>
      </c>
      <c r="K353" s="57"/>
      <c r="L353" s="128"/>
      <c r="M353" s="136"/>
      <c r="N353" s="133"/>
    </row>
    <row r="354" spans="1:14" s="64" customFormat="1" ht="18.75" hidden="1" x14ac:dyDescent="0.3">
      <c r="A354" s="361"/>
      <c r="B354" s="110"/>
      <c r="C354" s="110"/>
      <c r="D354" s="361"/>
      <c r="E354" s="357"/>
      <c r="F354" s="357"/>
      <c r="G354" s="59">
        <v>2022</v>
      </c>
      <c r="H354" s="60">
        <f t="shared" si="17"/>
        <v>44</v>
      </c>
      <c r="I354" s="65">
        <v>26.4</v>
      </c>
      <c r="J354" s="65">
        <v>17.600000000000001</v>
      </c>
      <c r="K354" s="57"/>
      <c r="L354" s="128"/>
      <c r="M354" s="136"/>
      <c r="N354" s="133"/>
    </row>
    <row r="355" spans="1:14" s="68" customFormat="1" ht="18.75" hidden="1" x14ac:dyDescent="0.3">
      <c r="A355" s="361"/>
      <c r="B355" s="110"/>
      <c r="C355" s="110"/>
      <c r="D355" s="361"/>
      <c r="E355" s="357"/>
      <c r="F355" s="357"/>
      <c r="G355" s="66">
        <v>2023</v>
      </c>
      <c r="H355" s="65">
        <f t="shared" si="17"/>
        <v>56.448</v>
      </c>
      <c r="I355" s="65">
        <v>33.8688</v>
      </c>
      <c r="J355" s="65">
        <v>22.5792</v>
      </c>
      <c r="K355" s="67"/>
      <c r="L355" s="130"/>
      <c r="M355" s="136"/>
      <c r="N355" s="134"/>
    </row>
    <row r="356" spans="1:14" s="64" customFormat="1" ht="15" hidden="1" customHeight="1" x14ac:dyDescent="0.3">
      <c r="A356" s="361">
        <f>A353+1</f>
        <v>97</v>
      </c>
      <c r="B356" s="110"/>
      <c r="C356" s="110"/>
      <c r="D356" s="361" t="s">
        <v>147</v>
      </c>
      <c r="E356" s="361"/>
      <c r="F356" s="361" t="s">
        <v>222</v>
      </c>
      <c r="G356" s="55" t="s">
        <v>166</v>
      </c>
      <c r="H356" s="56">
        <f t="shared" si="17"/>
        <v>426.81299999999999</v>
      </c>
      <c r="I356" s="56">
        <f>I357+I358+I359+I360</f>
        <v>255.48699999999999</v>
      </c>
      <c r="J356" s="56">
        <f>J357+J358+J359+J360</f>
        <v>171.32599999999999</v>
      </c>
      <c r="K356" s="57"/>
      <c r="L356" s="128"/>
      <c r="M356" s="136"/>
      <c r="N356" s="133"/>
    </row>
    <row r="357" spans="1:14" s="64" customFormat="1" ht="18.75" hidden="1" x14ac:dyDescent="0.3">
      <c r="A357" s="361"/>
      <c r="B357" s="110"/>
      <c r="C357" s="110"/>
      <c r="D357" s="361"/>
      <c r="E357" s="361"/>
      <c r="F357" s="361"/>
      <c r="G357" s="59">
        <v>2022</v>
      </c>
      <c r="H357" s="60">
        <f t="shared" si="17"/>
        <v>60.5</v>
      </c>
      <c r="I357" s="65">
        <v>36.299999999999997</v>
      </c>
      <c r="J357" s="65">
        <v>24.2</v>
      </c>
      <c r="K357" s="57"/>
      <c r="L357" s="128"/>
      <c r="M357" s="136"/>
      <c r="N357" s="133"/>
    </row>
    <row r="358" spans="1:14" s="64" customFormat="1" ht="18.75" hidden="1" x14ac:dyDescent="0.3">
      <c r="A358" s="361"/>
      <c r="B358" s="110"/>
      <c r="C358" s="110"/>
      <c r="D358" s="361"/>
      <c r="E358" s="361"/>
      <c r="F358" s="361"/>
      <c r="G358" s="59">
        <v>2023</v>
      </c>
      <c r="H358" s="60">
        <f t="shared" si="17"/>
        <v>121</v>
      </c>
      <c r="I358" s="65">
        <v>72.599999999999994</v>
      </c>
      <c r="J358" s="65">
        <v>48.4</v>
      </c>
      <c r="K358" s="57"/>
      <c r="L358" s="128"/>
      <c r="M358" s="136"/>
      <c r="N358" s="133"/>
    </row>
    <row r="359" spans="1:14" s="64" customFormat="1" ht="18.75" hidden="1" x14ac:dyDescent="0.3">
      <c r="A359" s="361"/>
      <c r="B359" s="110"/>
      <c r="C359" s="110"/>
      <c r="D359" s="361"/>
      <c r="E359" s="361"/>
      <c r="F359" s="361"/>
      <c r="G359" s="59">
        <v>2024</v>
      </c>
      <c r="H359" s="60">
        <f t="shared" si="17"/>
        <v>122</v>
      </c>
      <c r="I359" s="65">
        <v>73.2</v>
      </c>
      <c r="J359" s="65">
        <v>48.8</v>
      </c>
      <c r="K359" s="57"/>
      <c r="L359" s="128"/>
      <c r="M359" s="136"/>
      <c r="N359" s="133"/>
    </row>
    <row r="360" spans="1:14" s="64" customFormat="1" ht="18.75" hidden="1" x14ac:dyDescent="0.3">
      <c r="A360" s="361"/>
      <c r="B360" s="110"/>
      <c r="C360" s="110"/>
      <c r="D360" s="361"/>
      <c r="E360" s="361"/>
      <c r="F360" s="361"/>
      <c r="G360" s="59">
        <v>2025</v>
      </c>
      <c r="H360" s="60">
        <f t="shared" si="17"/>
        <v>123.313</v>
      </c>
      <c r="I360" s="65">
        <v>73.387</v>
      </c>
      <c r="J360" s="65">
        <v>49.926000000000002</v>
      </c>
      <c r="K360" s="67"/>
      <c r="L360" s="130"/>
      <c r="M360" s="136"/>
      <c r="N360" s="133"/>
    </row>
    <row r="361" spans="1:14" s="58" customFormat="1" ht="15" hidden="1" customHeight="1" x14ac:dyDescent="0.3">
      <c r="A361" s="361">
        <f>A356+1</f>
        <v>98</v>
      </c>
      <c r="B361" s="110"/>
      <c r="C361" s="110"/>
      <c r="D361" s="361" t="s">
        <v>148</v>
      </c>
      <c r="E361" s="361"/>
      <c r="F361" s="361" t="s">
        <v>222</v>
      </c>
      <c r="G361" s="55" t="s">
        <v>166</v>
      </c>
      <c r="H361" s="56">
        <f t="shared" si="17"/>
        <v>550</v>
      </c>
      <c r="I361" s="56">
        <f>I362+I363+I364+I365</f>
        <v>330</v>
      </c>
      <c r="J361" s="56">
        <f>J362+J363+J364+J365</f>
        <v>220</v>
      </c>
      <c r="K361" s="57"/>
      <c r="L361" s="128"/>
      <c r="M361" s="136"/>
    </row>
    <row r="362" spans="1:14" s="58" customFormat="1" ht="18.75" hidden="1" x14ac:dyDescent="0.3">
      <c r="A362" s="361"/>
      <c r="B362" s="110"/>
      <c r="C362" s="110"/>
      <c r="D362" s="361"/>
      <c r="E362" s="361"/>
      <c r="F362" s="361"/>
      <c r="G362" s="59">
        <v>2022</v>
      </c>
      <c r="H362" s="60">
        <f t="shared" si="17"/>
        <v>137.5</v>
      </c>
      <c r="I362" s="60">
        <v>82.5</v>
      </c>
      <c r="J362" s="60">
        <v>55</v>
      </c>
      <c r="K362" s="57"/>
      <c r="L362" s="128"/>
      <c r="M362" s="136"/>
    </row>
    <row r="363" spans="1:14" s="58" customFormat="1" ht="18.75" hidden="1" x14ac:dyDescent="0.3">
      <c r="A363" s="361"/>
      <c r="B363" s="110"/>
      <c r="C363" s="110"/>
      <c r="D363" s="361"/>
      <c r="E363" s="361"/>
      <c r="F363" s="361"/>
      <c r="G363" s="59">
        <v>2023</v>
      </c>
      <c r="H363" s="60">
        <f t="shared" si="17"/>
        <v>137.5</v>
      </c>
      <c r="I363" s="60">
        <v>82.5</v>
      </c>
      <c r="J363" s="60">
        <v>55</v>
      </c>
      <c r="K363" s="57"/>
      <c r="L363" s="128"/>
      <c r="M363" s="136"/>
    </row>
    <row r="364" spans="1:14" s="58" customFormat="1" ht="18.75" hidden="1" x14ac:dyDescent="0.3">
      <c r="A364" s="361"/>
      <c r="B364" s="110"/>
      <c r="C364" s="110"/>
      <c r="D364" s="361"/>
      <c r="E364" s="361"/>
      <c r="F364" s="361"/>
      <c r="G364" s="59">
        <v>2024</v>
      </c>
      <c r="H364" s="60">
        <f t="shared" si="17"/>
        <v>137.5</v>
      </c>
      <c r="I364" s="60">
        <v>82.5</v>
      </c>
      <c r="J364" s="60">
        <v>55</v>
      </c>
      <c r="K364" s="57"/>
      <c r="L364" s="128"/>
      <c r="M364" s="136"/>
    </row>
    <row r="365" spans="1:14" s="58" customFormat="1" ht="18.75" hidden="1" x14ac:dyDescent="0.3">
      <c r="A365" s="361"/>
      <c r="B365" s="110"/>
      <c r="C365" s="110"/>
      <c r="D365" s="361"/>
      <c r="E365" s="361"/>
      <c r="F365" s="361"/>
      <c r="G365" s="66">
        <v>2025</v>
      </c>
      <c r="H365" s="65">
        <f t="shared" si="17"/>
        <v>137.5</v>
      </c>
      <c r="I365" s="65">
        <v>82.5</v>
      </c>
      <c r="J365" s="65">
        <v>55</v>
      </c>
      <c r="K365" s="67"/>
      <c r="L365" s="130"/>
      <c r="M365" s="136"/>
    </row>
    <row r="366" spans="1:14" s="62" customFormat="1" ht="15" customHeight="1" x14ac:dyDescent="0.25">
      <c r="A366" s="314">
        <f>A350+1</f>
        <v>96</v>
      </c>
      <c r="B366" s="12"/>
      <c r="C366" s="12"/>
      <c r="D366" s="314" t="s">
        <v>149</v>
      </c>
      <c r="E366" s="314"/>
      <c r="F366" s="314" t="s">
        <v>46</v>
      </c>
      <c r="G366" s="51" t="s">
        <v>166</v>
      </c>
      <c r="H366" s="34">
        <f t="shared" si="17"/>
        <v>305.5</v>
      </c>
      <c r="I366" s="34">
        <f>I367+I368+I369</f>
        <v>183.3</v>
      </c>
      <c r="J366" s="34">
        <f>J367+J368+J369</f>
        <v>122.2</v>
      </c>
      <c r="K366" s="3"/>
      <c r="L366" s="122"/>
      <c r="M366" s="314" t="s">
        <v>224</v>
      </c>
      <c r="N366" s="131"/>
    </row>
    <row r="367" spans="1:14" s="62" customFormat="1" ht="15.75" x14ac:dyDescent="0.25">
      <c r="A367" s="314"/>
      <c r="B367" s="12"/>
      <c r="C367" s="12"/>
      <c r="D367" s="314"/>
      <c r="E367" s="314"/>
      <c r="F367" s="314"/>
      <c r="G367" s="50">
        <v>2014</v>
      </c>
      <c r="H367" s="69">
        <f t="shared" si="17"/>
        <v>80</v>
      </c>
      <c r="I367" s="45"/>
      <c r="J367" s="45">
        <v>80</v>
      </c>
      <c r="K367" s="3"/>
      <c r="L367" s="122"/>
      <c r="M367" s="314"/>
      <c r="N367" s="131"/>
    </row>
    <row r="368" spans="1:14" s="62" customFormat="1" ht="15.75" x14ac:dyDescent="0.25">
      <c r="A368" s="314"/>
      <c r="B368" s="12"/>
      <c r="C368" s="12"/>
      <c r="D368" s="314"/>
      <c r="E368" s="314"/>
      <c r="F368" s="314"/>
      <c r="G368" s="50">
        <v>2015</v>
      </c>
      <c r="H368" s="69">
        <f t="shared" si="17"/>
        <v>115.4</v>
      </c>
      <c r="I368" s="45">
        <v>73.2</v>
      </c>
      <c r="J368" s="45">
        <v>42.2</v>
      </c>
      <c r="K368" s="3"/>
      <c r="L368" s="122"/>
      <c r="M368" s="314"/>
      <c r="N368" s="131"/>
    </row>
    <row r="369" spans="1:14" s="62" customFormat="1" ht="15.75" x14ac:dyDescent="0.25">
      <c r="A369" s="314"/>
      <c r="B369" s="12"/>
      <c r="C369" s="12"/>
      <c r="D369" s="314"/>
      <c r="E369" s="314"/>
      <c r="F369" s="314"/>
      <c r="G369" s="50">
        <v>2016</v>
      </c>
      <c r="H369" s="69">
        <f t="shared" si="17"/>
        <v>110.1</v>
      </c>
      <c r="I369" s="14">
        <v>110.1</v>
      </c>
      <c r="J369" s="14"/>
      <c r="K369" s="3"/>
      <c r="L369" s="122"/>
      <c r="M369" s="314"/>
      <c r="N369" s="131"/>
    </row>
    <row r="370" spans="1:14" s="62" customFormat="1" ht="15" customHeight="1" x14ac:dyDescent="0.25">
      <c r="A370" s="314">
        <f>A366+1</f>
        <v>97</v>
      </c>
      <c r="B370" s="12"/>
      <c r="C370" s="12"/>
      <c r="D370" s="314" t="s">
        <v>150</v>
      </c>
      <c r="E370" s="314"/>
      <c r="F370" s="314" t="s">
        <v>46</v>
      </c>
      <c r="G370" s="51" t="s">
        <v>166</v>
      </c>
      <c r="H370" s="34">
        <f t="shared" si="17"/>
        <v>186.3</v>
      </c>
      <c r="I370" s="34">
        <f>I371+I372+I373</f>
        <v>111.78</v>
      </c>
      <c r="J370" s="34">
        <f>J371+J372+J373</f>
        <v>74.52000000000001</v>
      </c>
      <c r="K370" s="3"/>
      <c r="L370" s="122"/>
      <c r="M370" s="314" t="s">
        <v>224</v>
      </c>
      <c r="N370" s="131"/>
    </row>
    <row r="371" spans="1:14" s="62" customFormat="1" ht="15.75" x14ac:dyDescent="0.25">
      <c r="A371" s="314"/>
      <c r="B371" s="12"/>
      <c r="C371" s="12"/>
      <c r="D371" s="314"/>
      <c r="E371" s="314"/>
      <c r="F371" s="314"/>
      <c r="G371" s="50">
        <v>2014</v>
      </c>
      <c r="H371" s="14">
        <f t="shared" si="17"/>
        <v>36.6</v>
      </c>
      <c r="I371" s="14">
        <v>21.96</v>
      </c>
      <c r="J371" s="14">
        <v>14.64</v>
      </c>
      <c r="K371" s="3"/>
      <c r="L371" s="122"/>
      <c r="M371" s="314"/>
      <c r="N371" s="131"/>
    </row>
    <row r="372" spans="1:14" s="62" customFormat="1" ht="15.75" x14ac:dyDescent="0.25">
      <c r="A372" s="314"/>
      <c r="B372" s="12"/>
      <c r="C372" s="12"/>
      <c r="D372" s="314"/>
      <c r="E372" s="314"/>
      <c r="F372" s="314"/>
      <c r="G372" s="50">
        <v>2015</v>
      </c>
      <c r="H372" s="14">
        <f t="shared" ref="H372:H422" si="18">I372+J372+K372+L372</f>
        <v>61.5</v>
      </c>
      <c r="I372" s="14">
        <v>36.9</v>
      </c>
      <c r="J372" s="14">
        <v>24.6</v>
      </c>
      <c r="K372" s="3"/>
      <c r="L372" s="122"/>
      <c r="M372" s="314"/>
      <c r="N372" s="131"/>
    </row>
    <row r="373" spans="1:14" s="62" customFormat="1" ht="15.75" x14ac:dyDescent="0.25">
      <c r="A373" s="314"/>
      <c r="B373" s="12"/>
      <c r="C373" s="12"/>
      <c r="D373" s="314"/>
      <c r="E373" s="314"/>
      <c r="F373" s="314"/>
      <c r="G373" s="50">
        <v>2016</v>
      </c>
      <c r="H373" s="14">
        <f t="shared" si="18"/>
        <v>88.2</v>
      </c>
      <c r="I373" s="14">
        <v>52.92</v>
      </c>
      <c r="J373" s="14">
        <v>35.28</v>
      </c>
      <c r="K373" s="3"/>
      <c r="L373" s="122"/>
      <c r="M373" s="314"/>
      <c r="N373" s="131"/>
    </row>
    <row r="374" spans="1:14" s="62" customFormat="1" ht="15" customHeight="1" x14ac:dyDescent="0.25">
      <c r="A374" s="314">
        <f>A370+1</f>
        <v>98</v>
      </c>
      <c r="B374" s="12"/>
      <c r="C374" s="12"/>
      <c r="D374" s="314" t="s">
        <v>151</v>
      </c>
      <c r="E374" s="314"/>
      <c r="F374" s="314" t="s">
        <v>46</v>
      </c>
      <c r="G374" s="51" t="s">
        <v>166</v>
      </c>
      <c r="H374" s="34">
        <f t="shared" si="18"/>
        <v>186.3</v>
      </c>
      <c r="I374" s="34">
        <f>I375+I376+I377</f>
        <v>111.78</v>
      </c>
      <c r="J374" s="34">
        <f>J375+J376+J377</f>
        <v>74.52000000000001</v>
      </c>
      <c r="K374" s="3"/>
      <c r="L374" s="122"/>
      <c r="M374" s="314" t="s">
        <v>224</v>
      </c>
      <c r="N374" s="131"/>
    </row>
    <row r="375" spans="1:14" s="62" customFormat="1" ht="15.75" x14ac:dyDescent="0.25">
      <c r="A375" s="314"/>
      <c r="B375" s="12"/>
      <c r="C375" s="12"/>
      <c r="D375" s="314"/>
      <c r="E375" s="314"/>
      <c r="F375" s="314"/>
      <c r="G375" s="50">
        <v>2014</v>
      </c>
      <c r="H375" s="14">
        <f t="shared" si="18"/>
        <v>36.6</v>
      </c>
      <c r="I375" s="14">
        <v>21.96</v>
      </c>
      <c r="J375" s="14">
        <v>14.64</v>
      </c>
      <c r="K375" s="3"/>
      <c r="L375" s="122"/>
      <c r="M375" s="314"/>
      <c r="N375" s="131"/>
    </row>
    <row r="376" spans="1:14" s="62" customFormat="1" ht="15.75" x14ac:dyDescent="0.25">
      <c r="A376" s="314"/>
      <c r="B376" s="12"/>
      <c r="C376" s="12"/>
      <c r="D376" s="314"/>
      <c r="E376" s="314"/>
      <c r="F376" s="314"/>
      <c r="G376" s="50">
        <v>2015</v>
      </c>
      <c r="H376" s="14">
        <f t="shared" si="18"/>
        <v>61.5</v>
      </c>
      <c r="I376" s="14">
        <v>36.9</v>
      </c>
      <c r="J376" s="14">
        <v>24.6</v>
      </c>
      <c r="K376" s="3"/>
      <c r="L376" s="122"/>
      <c r="M376" s="314"/>
      <c r="N376" s="131"/>
    </row>
    <row r="377" spans="1:14" s="62" customFormat="1" ht="15.75" x14ac:dyDescent="0.25">
      <c r="A377" s="314"/>
      <c r="B377" s="12"/>
      <c r="C377" s="12"/>
      <c r="D377" s="314"/>
      <c r="E377" s="314"/>
      <c r="F377" s="314"/>
      <c r="G377" s="50">
        <v>2016</v>
      </c>
      <c r="H377" s="14">
        <f t="shared" si="18"/>
        <v>88.2</v>
      </c>
      <c r="I377" s="14">
        <v>52.92</v>
      </c>
      <c r="J377" s="14">
        <v>35.28</v>
      </c>
      <c r="K377" s="3"/>
      <c r="L377" s="122"/>
      <c r="M377" s="314"/>
      <c r="N377" s="131"/>
    </row>
    <row r="378" spans="1:14" s="62" customFormat="1" ht="15" customHeight="1" x14ac:dyDescent="0.25">
      <c r="A378" s="314">
        <f>A374+1</f>
        <v>99</v>
      </c>
      <c r="B378" s="12"/>
      <c r="C378" s="12"/>
      <c r="D378" s="314" t="s">
        <v>152</v>
      </c>
      <c r="E378" s="314"/>
      <c r="F378" s="314" t="s">
        <v>214</v>
      </c>
      <c r="G378" s="51" t="s">
        <v>166</v>
      </c>
      <c r="H378" s="34">
        <f t="shared" si="18"/>
        <v>234.87000000000003</v>
      </c>
      <c r="I378" s="34">
        <f>I379+I380+I381</f>
        <v>140.92200000000003</v>
      </c>
      <c r="J378" s="34">
        <f>J379+J380+J381</f>
        <v>93.948000000000008</v>
      </c>
      <c r="K378" s="3"/>
      <c r="L378" s="122"/>
      <c r="M378" s="314"/>
      <c r="N378" s="131"/>
    </row>
    <row r="379" spans="1:14" s="62" customFormat="1" ht="15.75" x14ac:dyDescent="0.25">
      <c r="A379" s="314"/>
      <c r="B379" s="12"/>
      <c r="C379" s="12"/>
      <c r="D379" s="314"/>
      <c r="E379" s="314"/>
      <c r="F379" s="314"/>
      <c r="G379" s="50">
        <v>2019</v>
      </c>
      <c r="H379" s="14">
        <f t="shared" si="18"/>
        <v>40.26</v>
      </c>
      <c r="I379" s="14">
        <v>24.155999999999999</v>
      </c>
      <c r="J379" s="14">
        <v>16.103999999999999</v>
      </c>
      <c r="K379" s="3"/>
      <c r="L379" s="122"/>
      <c r="M379" s="314"/>
      <c r="N379" s="131"/>
    </row>
    <row r="380" spans="1:14" s="62" customFormat="1" ht="15.75" x14ac:dyDescent="0.25">
      <c r="A380" s="314"/>
      <c r="B380" s="12"/>
      <c r="C380" s="12"/>
      <c r="D380" s="314"/>
      <c r="E380" s="314"/>
      <c r="F380" s="314"/>
      <c r="G380" s="50">
        <v>2020</v>
      </c>
      <c r="H380" s="14">
        <f t="shared" si="18"/>
        <v>79.95</v>
      </c>
      <c r="I380" s="14">
        <v>47.97</v>
      </c>
      <c r="J380" s="14">
        <v>31.98</v>
      </c>
      <c r="K380" s="3"/>
      <c r="L380" s="122"/>
      <c r="M380" s="314"/>
      <c r="N380" s="131"/>
    </row>
    <row r="381" spans="1:14" s="62" customFormat="1" ht="15.75" x14ac:dyDescent="0.25">
      <c r="A381" s="314"/>
      <c r="B381" s="12"/>
      <c r="C381" s="12"/>
      <c r="D381" s="314"/>
      <c r="E381" s="314"/>
      <c r="F381" s="314"/>
      <c r="G381" s="50">
        <v>2021</v>
      </c>
      <c r="H381" s="14">
        <f t="shared" si="18"/>
        <v>114.66</v>
      </c>
      <c r="I381" s="14">
        <v>68.796000000000006</v>
      </c>
      <c r="J381" s="14">
        <v>45.863999999999997</v>
      </c>
      <c r="K381" s="3"/>
      <c r="L381" s="122"/>
      <c r="M381" s="314"/>
      <c r="N381" s="131"/>
    </row>
    <row r="382" spans="1:14" s="64" customFormat="1" ht="15" hidden="1" customHeight="1" x14ac:dyDescent="0.3">
      <c r="A382" s="361">
        <f>A378+1</f>
        <v>100</v>
      </c>
      <c r="B382" s="110"/>
      <c r="C382" s="110"/>
      <c r="D382" s="361" t="s">
        <v>153</v>
      </c>
      <c r="E382" s="361"/>
      <c r="F382" s="361" t="s">
        <v>222</v>
      </c>
      <c r="G382" s="55" t="s">
        <v>166</v>
      </c>
      <c r="H382" s="56">
        <f t="shared" si="18"/>
        <v>390</v>
      </c>
      <c r="I382" s="56">
        <f>I383+I384+I385+I386</f>
        <v>234</v>
      </c>
      <c r="J382" s="56">
        <f>J383+J384+J385+J386</f>
        <v>156</v>
      </c>
      <c r="K382" s="57"/>
      <c r="L382" s="128"/>
      <c r="M382" s="136"/>
      <c r="N382" s="133"/>
    </row>
    <row r="383" spans="1:14" s="64" customFormat="1" ht="18.75" hidden="1" x14ac:dyDescent="0.3">
      <c r="A383" s="361"/>
      <c r="B383" s="110"/>
      <c r="C383" s="110"/>
      <c r="D383" s="361"/>
      <c r="E383" s="361"/>
      <c r="F383" s="361"/>
      <c r="G383" s="59">
        <v>2022</v>
      </c>
      <c r="H383" s="60">
        <f t="shared" si="18"/>
        <v>97.5</v>
      </c>
      <c r="I383" s="60">
        <v>58.5</v>
      </c>
      <c r="J383" s="60">
        <v>39</v>
      </c>
      <c r="K383" s="57"/>
      <c r="L383" s="128"/>
      <c r="M383" s="136"/>
      <c r="N383" s="133"/>
    </row>
    <row r="384" spans="1:14" s="64" customFormat="1" ht="18.75" hidden="1" x14ac:dyDescent="0.3">
      <c r="A384" s="361"/>
      <c r="B384" s="110"/>
      <c r="C384" s="110"/>
      <c r="D384" s="361"/>
      <c r="E384" s="361"/>
      <c r="F384" s="361"/>
      <c r="G384" s="59">
        <v>2023</v>
      </c>
      <c r="H384" s="60">
        <f t="shared" si="18"/>
        <v>97.5</v>
      </c>
      <c r="I384" s="60">
        <v>58.5</v>
      </c>
      <c r="J384" s="60">
        <v>39</v>
      </c>
      <c r="K384" s="57"/>
      <c r="L384" s="128"/>
      <c r="M384" s="136"/>
      <c r="N384" s="133"/>
    </row>
    <row r="385" spans="1:14" s="64" customFormat="1" ht="18.75" hidden="1" x14ac:dyDescent="0.3">
      <c r="A385" s="361"/>
      <c r="B385" s="110"/>
      <c r="C385" s="110"/>
      <c r="D385" s="361"/>
      <c r="E385" s="361"/>
      <c r="F385" s="361"/>
      <c r="G385" s="59">
        <v>2024</v>
      </c>
      <c r="H385" s="60">
        <f t="shared" si="18"/>
        <v>97.5</v>
      </c>
      <c r="I385" s="60">
        <v>58.5</v>
      </c>
      <c r="J385" s="60">
        <v>39</v>
      </c>
      <c r="K385" s="57"/>
      <c r="L385" s="128"/>
      <c r="M385" s="136"/>
      <c r="N385" s="133"/>
    </row>
    <row r="386" spans="1:14" s="64" customFormat="1" ht="18.75" hidden="1" x14ac:dyDescent="0.3">
      <c r="A386" s="361"/>
      <c r="B386" s="110"/>
      <c r="C386" s="110"/>
      <c r="D386" s="361"/>
      <c r="E386" s="361"/>
      <c r="F386" s="361"/>
      <c r="G386" s="59">
        <v>2025</v>
      </c>
      <c r="H386" s="60">
        <f t="shared" si="18"/>
        <v>97.5</v>
      </c>
      <c r="I386" s="60">
        <v>58.5</v>
      </c>
      <c r="J386" s="60">
        <v>39</v>
      </c>
      <c r="K386" s="57"/>
      <c r="L386" s="128"/>
      <c r="M386" s="136"/>
      <c r="N386" s="133"/>
    </row>
    <row r="387" spans="1:14" s="62" customFormat="1" ht="15" customHeight="1" x14ac:dyDescent="0.25">
      <c r="A387" s="314">
        <f>A378+1</f>
        <v>100</v>
      </c>
      <c r="B387" s="12"/>
      <c r="C387" s="12"/>
      <c r="D387" s="314" t="s">
        <v>154</v>
      </c>
      <c r="E387" s="314"/>
      <c r="F387" s="314" t="s">
        <v>45</v>
      </c>
      <c r="G387" s="51" t="s">
        <v>166</v>
      </c>
      <c r="H387" s="34">
        <f t="shared" si="18"/>
        <v>298.30720000000002</v>
      </c>
      <c r="I387" s="34">
        <f>I388+I389</f>
        <v>178.98432000000003</v>
      </c>
      <c r="J387" s="34">
        <f>J388+J389</f>
        <v>119.32288</v>
      </c>
      <c r="K387" s="3"/>
      <c r="L387" s="122"/>
      <c r="M387" s="314" t="s">
        <v>224</v>
      </c>
      <c r="N387" s="131"/>
    </row>
    <row r="388" spans="1:14" s="62" customFormat="1" ht="15.75" x14ac:dyDescent="0.25">
      <c r="A388" s="314"/>
      <c r="B388" s="12"/>
      <c r="C388" s="12"/>
      <c r="D388" s="314"/>
      <c r="E388" s="314"/>
      <c r="F388" s="314"/>
      <c r="G388" s="50">
        <v>2014</v>
      </c>
      <c r="H388" s="14">
        <f t="shared" si="18"/>
        <v>61.156499999999994</v>
      </c>
      <c r="I388" s="14">
        <v>36.693899999999999</v>
      </c>
      <c r="J388" s="14">
        <v>24.462599999999998</v>
      </c>
      <c r="K388" s="3"/>
      <c r="L388" s="122"/>
      <c r="M388" s="314"/>
      <c r="N388" s="131"/>
    </row>
    <row r="389" spans="1:14" s="62" customFormat="1" ht="15.75" x14ac:dyDescent="0.25">
      <c r="A389" s="314"/>
      <c r="B389" s="12"/>
      <c r="C389" s="12"/>
      <c r="D389" s="314"/>
      <c r="E389" s="314"/>
      <c r="F389" s="314"/>
      <c r="G389" s="50">
        <v>2015</v>
      </c>
      <c r="H389" s="14">
        <f t="shared" si="18"/>
        <v>237.15070000000003</v>
      </c>
      <c r="I389" s="14">
        <v>142.29042000000001</v>
      </c>
      <c r="J389" s="14">
        <v>94.860280000000003</v>
      </c>
      <c r="K389" s="3"/>
      <c r="L389" s="122"/>
      <c r="M389" s="314"/>
      <c r="N389" s="131"/>
    </row>
    <row r="390" spans="1:14" s="62" customFormat="1" ht="15.75" x14ac:dyDescent="0.25">
      <c r="A390" s="314">
        <f>A387+1</f>
        <v>101</v>
      </c>
      <c r="B390" s="12"/>
      <c r="C390" s="12"/>
      <c r="D390" s="314" t="s">
        <v>155</v>
      </c>
      <c r="E390" s="314"/>
      <c r="F390" s="314" t="s">
        <v>52</v>
      </c>
      <c r="G390" s="51" t="s">
        <v>166</v>
      </c>
      <c r="H390" s="34">
        <f t="shared" si="18"/>
        <v>345.24</v>
      </c>
      <c r="I390" s="34">
        <f>I391+I392+I393+I394</f>
        <v>207.14400000000001</v>
      </c>
      <c r="J390" s="34">
        <f>J391+J392+J393+J394</f>
        <v>138.096</v>
      </c>
      <c r="K390" s="3"/>
      <c r="L390" s="122"/>
      <c r="M390" s="314" t="s">
        <v>224</v>
      </c>
      <c r="N390" s="131"/>
    </row>
    <row r="391" spans="1:14" s="62" customFormat="1" ht="15.75" x14ac:dyDescent="0.25">
      <c r="A391" s="314"/>
      <c r="B391" s="12"/>
      <c r="C391" s="12"/>
      <c r="D391" s="314"/>
      <c r="E391" s="314"/>
      <c r="F391" s="314"/>
      <c r="G391" s="50">
        <v>2015</v>
      </c>
      <c r="H391" s="14">
        <f t="shared" si="18"/>
        <v>36.6</v>
      </c>
      <c r="I391" s="14">
        <v>21.96</v>
      </c>
      <c r="J391" s="14">
        <v>14.64</v>
      </c>
      <c r="K391" s="3"/>
      <c r="L391" s="122"/>
      <c r="M391" s="314"/>
      <c r="N391" s="131"/>
    </row>
    <row r="392" spans="1:14" s="62" customFormat="1" ht="15.75" x14ac:dyDescent="0.25">
      <c r="A392" s="314"/>
      <c r="B392" s="12"/>
      <c r="C392" s="12"/>
      <c r="D392" s="314"/>
      <c r="E392" s="314"/>
      <c r="F392" s="314"/>
      <c r="G392" s="50">
        <v>2016</v>
      </c>
      <c r="H392" s="14">
        <f t="shared" si="18"/>
        <v>61.5</v>
      </c>
      <c r="I392" s="14">
        <v>36.9</v>
      </c>
      <c r="J392" s="14">
        <v>24.6</v>
      </c>
      <c r="K392" s="3"/>
      <c r="L392" s="122"/>
      <c r="M392" s="314"/>
      <c r="N392" s="131"/>
    </row>
    <row r="393" spans="1:14" s="62" customFormat="1" ht="15.75" x14ac:dyDescent="0.25">
      <c r="A393" s="314"/>
      <c r="B393" s="12"/>
      <c r="C393" s="12"/>
      <c r="D393" s="314"/>
      <c r="E393" s="314"/>
      <c r="F393" s="314"/>
      <c r="G393" s="50">
        <v>2017</v>
      </c>
      <c r="H393" s="14">
        <f t="shared" si="18"/>
        <v>122.14000000000001</v>
      </c>
      <c r="I393" s="14">
        <v>73.284000000000006</v>
      </c>
      <c r="J393" s="14">
        <v>48.856000000000002</v>
      </c>
      <c r="K393" s="3"/>
      <c r="L393" s="122"/>
      <c r="M393" s="314"/>
      <c r="N393" s="131"/>
    </row>
    <row r="394" spans="1:14" s="62" customFormat="1" ht="15.75" x14ac:dyDescent="0.25">
      <c r="A394" s="314"/>
      <c r="B394" s="12"/>
      <c r="C394" s="12"/>
      <c r="D394" s="314"/>
      <c r="E394" s="314"/>
      <c r="F394" s="314"/>
      <c r="G394" s="50">
        <v>2018</v>
      </c>
      <c r="H394" s="14">
        <f t="shared" si="18"/>
        <v>125</v>
      </c>
      <c r="I394" s="14">
        <v>75</v>
      </c>
      <c r="J394" s="14">
        <v>50</v>
      </c>
      <c r="K394" s="3"/>
      <c r="L394" s="122"/>
      <c r="M394" s="314"/>
      <c r="N394" s="131"/>
    </row>
    <row r="395" spans="1:14" s="62" customFormat="1" ht="15" customHeight="1" x14ac:dyDescent="0.25">
      <c r="A395" s="314">
        <f>A390+1</f>
        <v>102</v>
      </c>
      <c r="B395" s="12"/>
      <c r="C395" s="12"/>
      <c r="D395" s="314" t="s">
        <v>156</v>
      </c>
      <c r="E395" s="314"/>
      <c r="F395" s="314" t="s">
        <v>46</v>
      </c>
      <c r="G395" s="51" t="s">
        <v>166</v>
      </c>
      <c r="H395" s="34">
        <f t="shared" si="18"/>
        <v>426.44600000000003</v>
      </c>
      <c r="I395" s="34">
        <f>I396+I397+I398</f>
        <v>255.86699999999999</v>
      </c>
      <c r="J395" s="34">
        <f>J396+J397+J398</f>
        <v>170.57900000000001</v>
      </c>
      <c r="K395" s="3"/>
      <c r="L395" s="122"/>
      <c r="M395" s="314" t="s">
        <v>224</v>
      </c>
      <c r="N395" s="131"/>
    </row>
    <row r="396" spans="1:14" s="62" customFormat="1" ht="15.75" x14ac:dyDescent="0.25">
      <c r="A396" s="314"/>
      <c r="B396" s="12"/>
      <c r="C396" s="12"/>
      <c r="D396" s="314"/>
      <c r="E396" s="314"/>
      <c r="F396" s="314"/>
      <c r="G396" s="50">
        <v>2014</v>
      </c>
      <c r="H396" s="14">
        <f t="shared" si="18"/>
        <v>58.5</v>
      </c>
      <c r="I396" s="14">
        <v>35.1</v>
      </c>
      <c r="J396" s="14">
        <v>23.4</v>
      </c>
      <c r="K396" s="3"/>
      <c r="L396" s="122"/>
      <c r="M396" s="314"/>
      <c r="N396" s="131"/>
    </row>
    <row r="397" spans="1:14" s="62" customFormat="1" ht="15.75" x14ac:dyDescent="0.25">
      <c r="A397" s="314"/>
      <c r="B397" s="12"/>
      <c r="C397" s="12"/>
      <c r="D397" s="314"/>
      <c r="E397" s="314"/>
      <c r="F397" s="314"/>
      <c r="G397" s="50">
        <v>2015</v>
      </c>
      <c r="H397" s="14">
        <f t="shared" si="18"/>
        <v>178.5</v>
      </c>
      <c r="I397" s="14">
        <v>107.1</v>
      </c>
      <c r="J397" s="14">
        <v>71.400000000000006</v>
      </c>
      <c r="K397" s="3"/>
      <c r="L397" s="122"/>
      <c r="M397" s="314"/>
      <c r="N397" s="131"/>
    </row>
    <row r="398" spans="1:14" s="62" customFormat="1" ht="15.75" x14ac:dyDescent="0.25">
      <c r="A398" s="314"/>
      <c r="B398" s="12"/>
      <c r="C398" s="12"/>
      <c r="D398" s="314"/>
      <c r="E398" s="314"/>
      <c r="F398" s="314"/>
      <c r="G398" s="50">
        <v>2016</v>
      </c>
      <c r="H398" s="14">
        <f t="shared" si="18"/>
        <v>189.446</v>
      </c>
      <c r="I398" s="14">
        <v>113.667</v>
      </c>
      <c r="J398" s="14">
        <v>75.778999999999996</v>
      </c>
      <c r="K398" s="3"/>
      <c r="L398" s="122"/>
      <c r="M398" s="314"/>
      <c r="N398" s="131"/>
    </row>
    <row r="399" spans="1:14" s="62" customFormat="1" ht="15.75" x14ac:dyDescent="0.25">
      <c r="A399" s="314">
        <f>A395+1</f>
        <v>103</v>
      </c>
      <c r="B399" s="12"/>
      <c r="C399" s="12"/>
      <c r="D399" s="314" t="s">
        <v>157</v>
      </c>
      <c r="E399" s="314"/>
      <c r="F399" s="314" t="s">
        <v>56</v>
      </c>
      <c r="G399" s="51" t="s">
        <v>166</v>
      </c>
      <c r="H399" s="34">
        <f t="shared" si="18"/>
        <v>127.6</v>
      </c>
      <c r="I399" s="34">
        <f>I400+I401</f>
        <v>75.36</v>
      </c>
      <c r="J399" s="34">
        <f>J400+J401</f>
        <v>52.24</v>
      </c>
      <c r="K399" s="3"/>
      <c r="L399" s="122"/>
      <c r="M399" s="314"/>
      <c r="N399" s="131"/>
    </row>
    <row r="400" spans="1:14" s="62" customFormat="1" ht="15.75" x14ac:dyDescent="0.25">
      <c r="A400" s="314"/>
      <c r="B400" s="12"/>
      <c r="C400" s="12"/>
      <c r="D400" s="314"/>
      <c r="E400" s="314"/>
      <c r="F400" s="314"/>
      <c r="G400" s="50">
        <v>2019</v>
      </c>
      <c r="H400" s="14">
        <f t="shared" si="18"/>
        <v>50</v>
      </c>
      <c r="I400" s="14">
        <v>30</v>
      </c>
      <c r="J400" s="14">
        <v>20</v>
      </c>
      <c r="K400" s="3"/>
      <c r="L400" s="122"/>
      <c r="M400" s="314"/>
      <c r="N400" s="131"/>
    </row>
    <row r="401" spans="1:14" s="62" customFormat="1" ht="15.75" x14ac:dyDescent="0.25">
      <c r="A401" s="314"/>
      <c r="B401" s="12"/>
      <c r="C401" s="12"/>
      <c r="D401" s="314"/>
      <c r="E401" s="314"/>
      <c r="F401" s="314"/>
      <c r="G401" s="50">
        <v>2020</v>
      </c>
      <c r="H401" s="14">
        <f t="shared" si="18"/>
        <v>77.599999999999994</v>
      </c>
      <c r="I401" s="14">
        <v>45.36</v>
      </c>
      <c r="J401" s="14">
        <v>32.24</v>
      </c>
      <c r="K401" s="3"/>
      <c r="L401" s="122"/>
      <c r="M401" s="314"/>
      <c r="N401" s="131"/>
    </row>
    <row r="402" spans="1:14" s="62" customFormat="1" ht="15" customHeight="1" x14ac:dyDescent="0.25">
      <c r="A402" s="314">
        <f>A399+1</f>
        <v>104</v>
      </c>
      <c r="B402" s="12"/>
      <c r="C402" s="12"/>
      <c r="D402" s="314" t="s">
        <v>158</v>
      </c>
      <c r="E402" s="314"/>
      <c r="F402" s="314" t="s">
        <v>46</v>
      </c>
      <c r="G402" s="51" t="s">
        <v>166</v>
      </c>
      <c r="H402" s="34">
        <f t="shared" si="18"/>
        <v>207.72500000000002</v>
      </c>
      <c r="I402" s="34">
        <f>I403+I404+I405</f>
        <v>124.63500000000001</v>
      </c>
      <c r="J402" s="34">
        <f>J403+J404+J405</f>
        <v>83.09</v>
      </c>
      <c r="K402" s="3"/>
      <c r="L402" s="122"/>
      <c r="M402" s="314" t="s">
        <v>224</v>
      </c>
      <c r="N402" s="131"/>
    </row>
    <row r="403" spans="1:14" s="62" customFormat="1" ht="15.75" x14ac:dyDescent="0.25">
      <c r="A403" s="314"/>
      <c r="B403" s="12"/>
      <c r="C403" s="12"/>
      <c r="D403" s="314"/>
      <c r="E403" s="314"/>
      <c r="F403" s="314"/>
      <c r="G403" s="50">
        <v>2014</v>
      </c>
      <c r="H403" s="14">
        <f t="shared" si="18"/>
        <v>23.799999999999997</v>
      </c>
      <c r="I403" s="14">
        <v>14.28</v>
      </c>
      <c r="J403" s="14">
        <v>9.52</v>
      </c>
      <c r="K403" s="3"/>
      <c r="L403" s="122"/>
      <c r="M403" s="314"/>
      <c r="N403" s="131"/>
    </row>
    <row r="404" spans="1:14" s="62" customFormat="1" ht="15.75" x14ac:dyDescent="0.25">
      <c r="A404" s="314"/>
      <c r="B404" s="12"/>
      <c r="C404" s="12"/>
      <c r="D404" s="314"/>
      <c r="E404" s="314"/>
      <c r="F404" s="314"/>
      <c r="G404" s="50">
        <v>2015</v>
      </c>
      <c r="H404" s="14">
        <f t="shared" si="18"/>
        <v>72.599999999999994</v>
      </c>
      <c r="I404" s="14">
        <v>43.56</v>
      </c>
      <c r="J404" s="14">
        <v>29.04</v>
      </c>
      <c r="K404" s="3"/>
      <c r="L404" s="122"/>
      <c r="M404" s="314"/>
      <c r="N404" s="131"/>
    </row>
    <row r="405" spans="1:14" s="62" customFormat="1" ht="15.75" x14ac:dyDescent="0.25">
      <c r="A405" s="314"/>
      <c r="B405" s="12"/>
      <c r="C405" s="12"/>
      <c r="D405" s="314"/>
      <c r="E405" s="314"/>
      <c r="F405" s="314"/>
      <c r="G405" s="50">
        <v>2016</v>
      </c>
      <c r="H405" s="14">
        <f t="shared" si="18"/>
        <v>111.325</v>
      </c>
      <c r="I405" s="14">
        <v>66.795000000000002</v>
      </c>
      <c r="J405" s="14">
        <v>44.53</v>
      </c>
      <c r="K405" s="3"/>
      <c r="L405" s="122"/>
      <c r="M405" s="314"/>
      <c r="N405" s="131"/>
    </row>
    <row r="406" spans="1:14" ht="15" customHeight="1" x14ac:dyDescent="0.25">
      <c r="A406" s="314">
        <f>A402+1</f>
        <v>105</v>
      </c>
      <c r="B406" s="12"/>
      <c r="C406" s="12"/>
      <c r="D406" s="314" t="s">
        <v>159</v>
      </c>
      <c r="E406" s="314"/>
      <c r="F406" s="314" t="s">
        <v>46</v>
      </c>
      <c r="G406" s="51" t="s">
        <v>166</v>
      </c>
      <c r="H406" s="34">
        <f t="shared" si="18"/>
        <v>589.58400000000006</v>
      </c>
      <c r="I406" s="34">
        <f>I407+I408+I409</f>
        <v>221.09399999999999</v>
      </c>
      <c r="J406" s="34">
        <f>J407+J408+J409</f>
        <v>368.49</v>
      </c>
      <c r="K406" s="34"/>
      <c r="L406" s="122"/>
      <c r="M406" s="314" t="s">
        <v>224</v>
      </c>
    </row>
    <row r="407" spans="1:14" ht="15.75" x14ac:dyDescent="0.25">
      <c r="A407" s="314"/>
      <c r="B407" s="12"/>
      <c r="C407" s="12"/>
      <c r="D407" s="314"/>
      <c r="E407" s="314"/>
      <c r="F407" s="314"/>
      <c r="G407" s="50">
        <v>2014</v>
      </c>
      <c r="H407" s="14">
        <f t="shared" si="18"/>
        <v>20</v>
      </c>
      <c r="I407" s="14"/>
      <c r="J407" s="14">
        <v>20</v>
      </c>
      <c r="K407" s="3"/>
      <c r="L407" s="122"/>
      <c r="M407" s="314"/>
    </row>
    <row r="408" spans="1:14" ht="15.75" x14ac:dyDescent="0.25">
      <c r="A408" s="314"/>
      <c r="B408" s="12"/>
      <c r="C408" s="12"/>
      <c r="D408" s="314"/>
      <c r="E408" s="314"/>
      <c r="F408" s="314"/>
      <c r="G408" s="50">
        <v>2015</v>
      </c>
      <c r="H408" s="14">
        <f t="shared" si="18"/>
        <v>205.51999999999998</v>
      </c>
      <c r="I408" s="14">
        <v>84.57</v>
      </c>
      <c r="J408" s="14">
        <v>120.95</v>
      </c>
      <c r="K408" s="3"/>
      <c r="L408" s="122"/>
      <c r="M408" s="314"/>
    </row>
    <row r="409" spans="1:14" ht="15.75" x14ac:dyDescent="0.25">
      <c r="A409" s="314"/>
      <c r="B409" s="12"/>
      <c r="C409" s="12"/>
      <c r="D409" s="314"/>
      <c r="E409" s="314"/>
      <c r="F409" s="314"/>
      <c r="G409" s="46">
        <v>2016</v>
      </c>
      <c r="H409" s="45">
        <f t="shared" si="18"/>
        <v>364.06399999999996</v>
      </c>
      <c r="I409" s="45">
        <v>136.524</v>
      </c>
      <c r="J409" s="45">
        <v>227.54</v>
      </c>
      <c r="K409" s="61"/>
      <c r="L409" s="129"/>
      <c r="M409" s="314"/>
    </row>
    <row r="410" spans="1:14" s="62" customFormat="1" ht="15.75" x14ac:dyDescent="0.25">
      <c r="A410" s="314">
        <f>A406+1</f>
        <v>106</v>
      </c>
      <c r="B410" s="12"/>
      <c r="C410" s="12"/>
      <c r="D410" s="314" t="s">
        <v>160</v>
      </c>
      <c r="E410" s="314"/>
      <c r="F410" s="314" t="s">
        <v>45</v>
      </c>
      <c r="G410" s="51" t="s">
        <v>166</v>
      </c>
      <c r="H410" s="34">
        <f t="shared" si="18"/>
        <v>222.84913</v>
      </c>
      <c r="I410" s="34">
        <f>I411+I412</f>
        <v>155.99439000000001</v>
      </c>
      <c r="J410" s="34">
        <f>J411+J412</f>
        <v>66.854739999999993</v>
      </c>
      <c r="K410" s="3"/>
      <c r="L410" s="122"/>
      <c r="M410" s="314"/>
      <c r="N410" s="131"/>
    </row>
    <row r="411" spans="1:14" s="62" customFormat="1" ht="15.75" x14ac:dyDescent="0.25">
      <c r="A411" s="314"/>
      <c r="B411" s="12"/>
      <c r="C411" s="12"/>
      <c r="D411" s="314"/>
      <c r="E411" s="314"/>
      <c r="F411" s="314"/>
      <c r="G411" s="50">
        <v>2014</v>
      </c>
      <c r="H411" s="14">
        <f t="shared" si="18"/>
        <v>110.49602999999999</v>
      </c>
      <c r="I411" s="45">
        <v>77.347219999999993</v>
      </c>
      <c r="J411" s="45">
        <v>33.148809999999997</v>
      </c>
      <c r="K411" s="3"/>
      <c r="L411" s="122"/>
      <c r="M411" s="314"/>
      <c r="N411" s="131"/>
    </row>
    <row r="412" spans="1:14" s="62" customFormat="1" ht="15.75" x14ac:dyDescent="0.25">
      <c r="A412" s="314"/>
      <c r="B412" s="12"/>
      <c r="C412" s="12"/>
      <c r="D412" s="314"/>
      <c r="E412" s="314"/>
      <c r="F412" s="314"/>
      <c r="G412" s="50">
        <v>2015</v>
      </c>
      <c r="H412" s="14">
        <f t="shared" si="18"/>
        <v>112.35310000000001</v>
      </c>
      <c r="I412" s="45">
        <v>78.647170000000003</v>
      </c>
      <c r="J412" s="45">
        <v>33.705930000000002</v>
      </c>
      <c r="K412" s="3"/>
      <c r="L412" s="122"/>
      <c r="M412" s="314"/>
      <c r="N412" s="131"/>
    </row>
    <row r="413" spans="1:14" s="62" customFormat="1" ht="15.75" x14ac:dyDescent="0.25">
      <c r="A413" s="314">
        <f>A410+1</f>
        <v>107</v>
      </c>
      <c r="B413" s="12"/>
      <c r="C413" s="12"/>
      <c r="D413" s="314" t="s">
        <v>161</v>
      </c>
      <c r="E413" s="314"/>
      <c r="F413" s="314" t="s">
        <v>55</v>
      </c>
      <c r="G413" s="51" t="s">
        <v>166</v>
      </c>
      <c r="H413" s="34">
        <f t="shared" si="18"/>
        <v>224.31116</v>
      </c>
      <c r="I413" s="34">
        <f>I414+I415</f>
        <v>157.01781</v>
      </c>
      <c r="J413" s="34">
        <f>J414+J415</f>
        <v>67.293350000000004</v>
      </c>
      <c r="K413" s="3"/>
      <c r="L413" s="122"/>
      <c r="M413" s="314"/>
      <c r="N413" s="131"/>
    </row>
    <row r="414" spans="1:14" s="62" customFormat="1" ht="15.75" x14ac:dyDescent="0.25">
      <c r="A414" s="314"/>
      <c r="B414" s="12"/>
      <c r="C414" s="12"/>
      <c r="D414" s="314"/>
      <c r="E414" s="314"/>
      <c r="F414" s="314"/>
      <c r="G414" s="50">
        <v>2018</v>
      </c>
      <c r="H414" s="14">
        <f t="shared" si="18"/>
        <v>111.70516000000001</v>
      </c>
      <c r="I414" s="14">
        <v>78.193610000000007</v>
      </c>
      <c r="J414" s="14">
        <v>33.51155</v>
      </c>
      <c r="K414" s="3"/>
      <c r="L414" s="122"/>
      <c r="M414" s="314"/>
      <c r="N414" s="131"/>
    </row>
    <row r="415" spans="1:14" s="62" customFormat="1" ht="15.75" x14ac:dyDescent="0.25">
      <c r="A415" s="314"/>
      <c r="B415" s="12"/>
      <c r="C415" s="12"/>
      <c r="D415" s="314"/>
      <c r="E415" s="314"/>
      <c r="F415" s="314"/>
      <c r="G415" s="50">
        <v>2019</v>
      </c>
      <c r="H415" s="14">
        <f t="shared" si="18"/>
        <v>112.60599999999999</v>
      </c>
      <c r="I415" s="14">
        <v>78.824200000000005</v>
      </c>
      <c r="J415" s="14">
        <v>33.781799999999997</v>
      </c>
      <c r="K415" s="3"/>
      <c r="L415" s="122"/>
      <c r="M415" s="314"/>
      <c r="N415" s="131"/>
    </row>
    <row r="416" spans="1:14" s="62" customFormat="1" ht="15.75" x14ac:dyDescent="0.25">
      <c r="A416" s="314">
        <f>A413+1</f>
        <v>108</v>
      </c>
      <c r="B416" s="12"/>
      <c r="C416" s="12"/>
      <c r="D416" s="314" t="s">
        <v>162</v>
      </c>
      <c r="E416" s="314"/>
      <c r="F416" s="314" t="s">
        <v>56</v>
      </c>
      <c r="G416" s="51" t="s">
        <v>166</v>
      </c>
      <c r="H416" s="34">
        <f t="shared" si="18"/>
        <v>253.68194</v>
      </c>
      <c r="I416" s="34">
        <f>I417+I418</f>
        <v>177.57736</v>
      </c>
      <c r="J416" s="34">
        <f>J417+J418</f>
        <v>76.104579999999999</v>
      </c>
      <c r="K416" s="3"/>
      <c r="L416" s="122"/>
      <c r="M416" s="314"/>
      <c r="N416" s="131"/>
    </row>
    <row r="417" spans="1:14" s="62" customFormat="1" ht="15.75" x14ac:dyDescent="0.25">
      <c r="A417" s="314"/>
      <c r="B417" s="12"/>
      <c r="C417" s="12"/>
      <c r="D417" s="314"/>
      <c r="E417" s="314"/>
      <c r="F417" s="314"/>
      <c r="G417" s="50">
        <v>2019</v>
      </c>
      <c r="H417" s="14">
        <f t="shared" si="18"/>
        <v>126.33562999999999</v>
      </c>
      <c r="I417" s="14">
        <v>88.434939999999997</v>
      </c>
      <c r="J417" s="14">
        <v>37.900689999999997</v>
      </c>
      <c r="K417" s="3"/>
      <c r="L417" s="122"/>
      <c r="M417" s="314"/>
      <c r="N417" s="131"/>
    </row>
    <row r="418" spans="1:14" s="62" customFormat="1" ht="15.75" x14ac:dyDescent="0.25">
      <c r="A418" s="314"/>
      <c r="B418" s="12"/>
      <c r="C418" s="12"/>
      <c r="D418" s="314"/>
      <c r="E418" s="314"/>
      <c r="F418" s="314"/>
      <c r="G418" s="50">
        <v>2020</v>
      </c>
      <c r="H418" s="14">
        <f t="shared" si="18"/>
        <v>127.34631</v>
      </c>
      <c r="I418" s="14">
        <v>89.142420000000001</v>
      </c>
      <c r="J418" s="14">
        <v>38.203890000000001</v>
      </c>
      <c r="K418" s="3"/>
      <c r="L418" s="122"/>
      <c r="M418" s="314"/>
      <c r="N418" s="131"/>
    </row>
    <row r="419" spans="1:14" s="62" customFormat="1" ht="15.75" x14ac:dyDescent="0.25">
      <c r="A419" s="314">
        <f>A416+1</f>
        <v>109</v>
      </c>
      <c r="B419" s="12"/>
      <c r="C419" s="12"/>
      <c r="D419" s="314" t="s">
        <v>163</v>
      </c>
      <c r="E419" s="314"/>
      <c r="F419" s="314" t="s">
        <v>56</v>
      </c>
      <c r="G419" s="51" t="s">
        <v>166</v>
      </c>
      <c r="H419" s="34">
        <f t="shared" si="18"/>
        <v>294.22471999999999</v>
      </c>
      <c r="I419" s="34">
        <f>I420+I421</f>
        <v>205.9573</v>
      </c>
      <c r="J419" s="34">
        <f>J420+J421</f>
        <v>88.267420000000001</v>
      </c>
      <c r="K419" s="3"/>
      <c r="L419" s="122"/>
      <c r="M419" s="314"/>
      <c r="N419" s="131"/>
    </row>
    <row r="420" spans="1:14" s="62" customFormat="1" ht="15.75" x14ac:dyDescent="0.25">
      <c r="A420" s="314"/>
      <c r="B420" s="12"/>
      <c r="C420" s="12"/>
      <c r="D420" s="314"/>
      <c r="E420" s="314"/>
      <c r="F420" s="314"/>
      <c r="G420" s="50">
        <v>2019</v>
      </c>
      <c r="H420" s="14">
        <f t="shared" si="18"/>
        <v>146.52626000000001</v>
      </c>
      <c r="I420" s="14">
        <v>102.56838</v>
      </c>
      <c r="J420" s="14">
        <v>43.957880000000003</v>
      </c>
      <c r="K420" s="3"/>
      <c r="L420" s="122"/>
      <c r="M420" s="314"/>
      <c r="N420" s="131"/>
    </row>
    <row r="421" spans="1:14" s="62" customFormat="1" ht="15.75" x14ac:dyDescent="0.25">
      <c r="A421" s="314"/>
      <c r="B421" s="12"/>
      <c r="C421" s="12"/>
      <c r="D421" s="314"/>
      <c r="E421" s="314"/>
      <c r="F421" s="314"/>
      <c r="G421" s="50">
        <v>2020</v>
      </c>
      <c r="H421" s="14">
        <f t="shared" si="18"/>
        <v>147.69846000000001</v>
      </c>
      <c r="I421" s="14">
        <v>103.38892</v>
      </c>
      <c r="J421" s="14">
        <v>44.309539999999998</v>
      </c>
      <c r="K421" s="3"/>
      <c r="L421" s="122"/>
      <c r="M421" s="314"/>
      <c r="N421" s="131"/>
    </row>
    <row r="422" spans="1:14" s="62" customFormat="1" ht="30" x14ac:dyDescent="0.3">
      <c r="A422" s="12">
        <f>A419+1</f>
        <v>110</v>
      </c>
      <c r="B422" s="12"/>
      <c r="C422" s="12"/>
      <c r="D422" s="25" t="s">
        <v>164</v>
      </c>
      <c r="E422" s="3"/>
      <c r="F422" s="50">
        <v>2019</v>
      </c>
      <c r="G422" s="50">
        <v>2019</v>
      </c>
      <c r="H422" s="34">
        <f t="shared" si="18"/>
        <v>60.06</v>
      </c>
      <c r="I422" s="34">
        <v>42.042000000000002</v>
      </c>
      <c r="J422" s="34">
        <v>18.018000000000001</v>
      </c>
      <c r="K422" s="3"/>
      <c r="L422" s="122"/>
      <c r="M422" s="135"/>
      <c r="N422" s="131"/>
    </row>
    <row r="423" spans="1:14" s="62" customFormat="1" ht="15.75" x14ac:dyDescent="0.25">
      <c r="A423" s="314">
        <f>A422+1</f>
        <v>111</v>
      </c>
      <c r="B423" s="12"/>
      <c r="C423" s="12"/>
      <c r="D423" s="314" t="s">
        <v>165</v>
      </c>
      <c r="E423" s="314"/>
      <c r="F423" s="314" t="s">
        <v>56</v>
      </c>
      <c r="G423" s="51" t="s">
        <v>166</v>
      </c>
      <c r="H423" s="34">
        <f>I423+J423</f>
        <v>100.17686</v>
      </c>
      <c r="I423" s="34">
        <f>I424+I425</f>
        <v>70.123800000000003</v>
      </c>
      <c r="J423" s="34">
        <f>J424+J425</f>
        <v>30.053059999999999</v>
      </c>
      <c r="K423" s="3"/>
      <c r="L423" s="122"/>
      <c r="M423" s="314"/>
      <c r="N423" s="131"/>
    </row>
    <row r="424" spans="1:14" s="62" customFormat="1" ht="15.75" x14ac:dyDescent="0.25">
      <c r="A424" s="314"/>
      <c r="B424" s="12"/>
      <c r="C424" s="12"/>
      <c r="D424" s="314"/>
      <c r="E424" s="314"/>
      <c r="F424" s="314"/>
      <c r="G424" s="50">
        <v>2019</v>
      </c>
      <c r="H424" s="14">
        <f>I424+J424</f>
        <v>49.888869999999997</v>
      </c>
      <c r="I424" s="14">
        <v>34.92221</v>
      </c>
      <c r="J424" s="14">
        <v>14.966659999999999</v>
      </c>
      <c r="K424" s="3"/>
      <c r="L424" s="122"/>
      <c r="M424" s="314"/>
      <c r="N424" s="131"/>
    </row>
    <row r="425" spans="1:14" s="62" customFormat="1" ht="15.75" x14ac:dyDescent="0.25">
      <c r="A425" s="314"/>
      <c r="B425" s="12"/>
      <c r="C425" s="12"/>
      <c r="D425" s="314"/>
      <c r="E425" s="314"/>
      <c r="F425" s="314"/>
      <c r="G425" s="50">
        <v>2020</v>
      </c>
      <c r="H425" s="14">
        <f>I425+J425</f>
        <v>50.287990000000001</v>
      </c>
      <c r="I425" s="14">
        <v>35.201590000000003</v>
      </c>
      <c r="J425" s="14">
        <v>15.086399999999999</v>
      </c>
      <c r="K425" s="3"/>
      <c r="L425" s="122"/>
      <c r="M425" s="314"/>
      <c r="N425" s="131"/>
    </row>
    <row r="426" spans="1:14" ht="18.75" x14ac:dyDescent="0.3">
      <c r="A426" s="362" t="s">
        <v>218</v>
      </c>
      <c r="B426" s="362"/>
      <c r="C426" s="362"/>
      <c r="D426" s="362"/>
      <c r="E426" s="362"/>
      <c r="F426" s="362"/>
      <c r="G426" s="362"/>
      <c r="H426" s="362"/>
      <c r="I426" s="362"/>
      <c r="J426" s="362"/>
      <c r="K426" s="362"/>
      <c r="L426" s="362"/>
      <c r="M426" s="135"/>
    </row>
    <row r="427" spans="1:14" ht="15.75" x14ac:dyDescent="0.25">
      <c r="A427" s="297">
        <f>A423+1</f>
        <v>112</v>
      </c>
      <c r="B427" s="82"/>
      <c r="C427" s="82"/>
      <c r="D427" s="297" t="s">
        <v>167</v>
      </c>
      <c r="E427" s="297" t="s">
        <v>168</v>
      </c>
      <c r="F427" s="299" t="s">
        <v>43</v>
      </c>
      <c r="G427" s="51" t="s">
        <v>169</v>
      </c>
      <c r="H427" s="34">
        <f>SUM(I427:J427)</f>
        <v>3113</v>
      </c>
      <c r="I427" s="34">
        <f>SUM(I428:I431)</f>
        <v>2179.12</v>
      </c>
      <c r="J427" s="34">
        <f>SUM(J428:J431)</f>
        <v>933.88</v>
      </c>
      <c r="K427" s="6"/>
      <c r="L427" s="122"/>
      <c r="M427" s="299" t="s">
        <v>224</v>
      </c>
    </row>
    <row r="428" spans="1:14" ht="15.75" x14ac:dyDescent="0.25">
      <c r="A428" s="298"/>
      <c r="B428" s="83"/>
      <c r="C428" s="83"/>
      <c r="D428" s="298"/>
      <c r="E428" s="298"/>
      <c r="F428" s="300"/>
      <c r="G428" s="50">
        <v>2014</v>
      </c>
      <c r="H428" s="14">
        <f>SUM(I428:J428)</f>
        <v>778.25</v>
      </c>
      <c r="I428" s="14">
        <v>544.78</v>
      </c>
      <c r="J428" s="14">
        <v>233.47</v>
      </c>
      <c r="K428" s="6"/>
      <c r="L428" s="122"/>
      <c r="M428" s="300"/>
    </row>
    <row r="429" spans="1:14" ht="15.75" x14ac:dyDescent="0.25">
      <c r="A429" s="298"/>
      <c r="B429" s="83"/>
      <c r="C429" s="83"/>
      <c r="D429" s="298"/>
      <c r="E429" s="298"/>
      <c r="F429" s="300"/>
      <c r="G429" s="50">
        <v>2015</v>
      </c>
      <c r="H429" s="14">
        <f>SUM(I429:J429)</f>
        <v>778.25</v>
      </c>
      <c r="I429" s="14">
        <v>544.78</v>
      </c>
      <c r="J429" s="14">
        <v>233.47</v>
      </c>
      <c r="K429" s="6"/>
      <c r="L429" s="122"/>
      <c r="M429" s="300"/>
    </row>
    <row r="430" spans="1:14" ht="15.75" x14ac:dyDescent="0.25">
      <c r="A430" s="298"/>
      <c r="B430" s="83"/>
      <c r="C430" s="83"/>
      <c r="D430" s="298"/>
      <c r="E430" s="298"/>
      <c r="F430" s="300"/>
      <c r="G430" s="50">
        <v>2016</v>
      </c>
      <c r="H430" s="14">
        <f>SUM(I430:J430)</f>
        <v>778.25</v>
      </c>
      <c r="I430" s="14">
        <v>544.78</v>
      </c>
      <c r="J430" s="14">
        <v>233.47</v>
      </c>
      <c r="K430" s="6"/>
      <c r="L430" s="122"/>
      <c r="M430" s="300"/>
    </row>
    <row r="431" spans="1:14" ht="15.75" x14ac:dyDescent="0.25">
      <c r="A431" s="298"/>
      <c r="B431" s="83"/>
      <c r="C431" s="83"/>
      <c r="D431" s="298"/>
      <c r="E431" s="298"/>
      <c r="F431" s="300"/>
      <c r="G431" s="50">
        <v>2017</v>
      </c>
      <c r="H431" s="14">
        <f>SUM(I431:J431)</f>
        <v>778.25</v>
      </c>
      <c r="I431" s="14">
        <v>544.78</v>
      </c>
      <c r="J431" s="14">
        <v>233.47</v>
      </c>
      <c r="K431" s="6"/>
      <c r="L431" s="122"/>
      <c r="M431" s="300"/>
    </row>
    <row r="432" spans="1:14" ht="15.75" x14ac:dyDescent="0.25">
      <c r="A432" s="297">
        <f>A427+1</f>
        <v>113</v>
      </c>
      <c r="B432" s="82"/>
      <c r="C432" s="82"/>
      <c r="D432" s="297" t="s">
        <v>170</v>
      </c>
      <c r="E432" s="297" t="s">
        <v>168</v>
      </c>
      <c r="F432" s="299" t="s">
        <v>45</v>
      </c>
      <c r="G432" s="51" t="s">
        <v>169</v>
      </c>
      <c r="H432" s="34">
        <f>SUM(I432:L432)</f>
        <v>7099</v>
      </c>
      <c r="I432" s="34">
        <f>SUM(I433:I434)</f>
        <v>4850</v>
      </c>
      <c r="J432" s="34"/>
      <c r="K432" s="34"/>
      <c r="L432" s="118">
        <f>SUM(L433:L434)</f>
        <v>2249</v>
      </c>
      <c r="M432" s="299" t="s">
        <v>224</v>
      </c>
    </row>
    <row r="433" spans="1:13" ht="15.75" x14ac:dyDescent="0.25">
      <c r="A433" s="298"/>
      <c r="B433" s="83"/>
      <c r="C433" s="83"/>
      <c r="D433" s="298"/>
      <c r="E433" s="298"/>
      <c r="F433" s="300"/>
      <c r="G433" s="50">
        <v>2014</v>
      </c>
      <c r="H433" s="14">
        <f>SUM(I433:L433)</f>
        <v>4085.3</v>
      </c>
      <c r="I433" s="14">
        <v>3850</v>
      </c>
      <c r="J433" s="14"/>
      <c r="K433" s="14"/>
      <c r="L433" s="125">
        <v>235.3</v>
      </c>
      <c r="M433" s="300"/>
    </row>
    <row r="434" spans="1:13" ht="15.75" x14ac:dyDescent="0.25">
      <c r="A434" s="298"/>
      <c r="B434" s="83"/>
      <c r="C434" s="83"/>
      <c r="D434" s="298"/>
      <c r="E434" s="298"/>
      <c r="F434" s="300"/>
      <c r="G434" s="50">
        <v>2015</v>
      </c>
      <c r="H434" s="14">
        <f>SUM(I434:L434)</f>
        <v>3013.7</v>
      </c>
      <c r="I434" s="14">
        <v>1000</v>
      </c>
      <c r="J434" s="14"/>
      <c r="K434" s="14"/>
      <c r="L434" s="125">
        <v>2013.7</v>
      </c>
      <c r="M434" s="300"/>
    </row>
    <row r="435" spans="1:13" ht="15.75" x14ac:dyDescent="0.25">
      <c r="A435" s="297">
        <f>A432+1</f>
        <v>114</v>
      </c>
      <c r="B435" s="82"/>
      <c r="C435" s="82"/>
      <c r="D435" s="297" t="s">
        <v>171</v>
      </c>
      <c r="E435" s="297" t="s">
        <v>168</v>
      </c>
      <c r="F435" s="299" t="s">
        <v>43</v>
      </c>
      <c r="G435" s="51" t="s">
        <v>169</v>
      </c>
      <c r="H435" s="34">
        <f>SUM(I435:J435)</f>
        <v>7868.4000000000005</v>
      </c>
      <c r="I435" s="34">
        <f>SUM(I436:I439)</f>
        <v>7868.4000000000005</v>
      </c>
      <c r="J435" s="34"/>
      <c r="K435" s="34"/>
      <c r="L435" s="118">
        <f>SUM(L436:L439)</f>
        <v>280</v>
      </c>
      <c r="M435" s="299" t="s">
        <v>224</v>
      </c>
    </row>
    <row r="436" spans="1:13" ht="15.75" x14ac:dyDescent="0.25">
      <c r="A436" s="298"/>
      <c r="B436" s="83"/>
      <c r="C436" s="83"/>
      <c r="D436" s="298"/>
      <c r="E436" s="298"/>
      <c r="F436" s="300"/>
      <c r="G436" s="50">
        <v>2014</v>
      </c>
      <c r="H436" s="14"/>
      <c r="I436" s="14"/>
      <c r="J436" s="14"/>
      <c r="K436" s="14"/>
      <c r="L436" s="125">
        <v>280</v>
      </c>
      <c r="M436" s="300"/>
    </row>
    <row r="437" spans="1:13" ht="15.75" x14ac:dyDescent="0.25">
      <c r="A437" s="298"/>
      <c r="B437" s="83"/>
      <c r="C437" s="83"/>
      <c r="D437" s="298"/>
      <c r="E437" s="298"/>
      <c r="F437" s="300"/>
      <c r="G437" s="50">
        <v>2015</v>
      </c>
      <c r="H437" s="14">
        <f t="shared" ref="H437:H443" si="19">SUM(I437:J437)</f>
        <v>1218.4000000000001</v>
      </c>
      <c r="I437" s="14">
        <v>1218.4000000000001</v>
      </c>
      <c r="J437" s="14"/>
      <c r="K437" s="14"/>
      <c r="L437" s="125"/>
      <c r="M437" s="300"/>
    </row>
    <row r="438" spans="1:13" ht="15.75" x14ac:dyDescent="0.25">
      <c r="A438" s="298"/>
      <c r="B438" s="83"/>
      <c r="C438" s="83"/>
      <c r="D438" s="298"/>
      <c r="E438" s="298"/>
      <c r="F438" s="300"/>
      <c r="G438" s="50">
        <v>2016</v>
      </c>
      <c r="H438" s="14">
        <f t="shared" si="19"/>
        <v>4004.3</v>
      </c>
      <c r="I438" s="14">
        <v>4004.3</v>
      </c>
      <c r="J438" s="14"/>
      <c r="K438" s="14"/>
      <c r="L438" s="125"/>
      <c r="M438" s="300"/>
    </row>
    <row r="439" spans="1:13" ht="15.75" x14ac:dyDescent="0.25">
      <c r="A439" s="298"/>
      <c r="B439" s="83"/>
      <c r="C439" s="83"/>
      <c r="D439" s="298"/>
      <c r="E439" s="298"/>
      <c r="F439" s="300"/>
      <c r="G439" s="50">
        <v>2017</v>
      </c>
      <c r="H439" s="14">
        <f t="shared" si="19"/>
        <v>2645.7</v>
      </c>
      <c r="I439" s="14">
        <v>2645.7</v>
      </c>
      <c r="J439" s="14"/>
      <c r="K439" s="14"/>
      <c r="L439" s="125"/>
      <c r="M439" s="300"/>
    </row>
    <row r="440" spans="1:13" ht="15.75" x14ac:dyDescent="0.25">
      <c r="A440" s="297">
        <f>A435+1</f>
        <v>115</v>
      </c>
      <c r="B440" s="82"/>
      <c r="C440" s="82"/>
      <c r="D440" s="297" t="s">
        <v>172</v>
      </c>
      <c r="E440" s="297" t="s">
        <v>168</v>
      </c>
      <c r="F440" s="299" t="s">
        <v>51</v>
      </c>
      <c r="G440" s="51" t="s">
        <v>169</v>
      </c>
      <c r="H440" s="34">
        <f t="shared" si="19"/>
        <v>741.08999999999992</v>
      </c>
      <c r="I440" s="34">
        <f>SUM(I441:I442)</f>
        <v>664.66</v>
      </c>
      <c r="J440" s="34">
        <f>SUM(J441:J442)</f>
        <v>76.430000000000007</v>
      </c>
      <c r="K440" s="34"/>
      <c r="L440" s="118"/>
      <c r="M440" s="299" t="s">
        <v>224</v>
      </c>
    </row>
    <row r="441" spans="1:13" ht="15.75" x14ac:dyDescent="0.25">
      <c r="A441" s="298"/>
      <c r="B441" s="83"/>
      <c r="C441" s="83"/>
      <c r="D441" s="298"/>
      <c r="E441" s="298"/>
      <c r="F441" s="300"/>
      <c r="G441" s="50">
        <v>2016</v>
      </c>
      <c r="H441" s="14">
        <f t="shared" si="19"/>
        <v>468.12</v>
      </c>
      <c r="I441" s="14">
        <v>419.84</v>
      </c>
      <c r="J441" s="14">
        <v>48.28</v>
      </c>
      <c r="K441" s="14"/>
      <c r="L441" s="125"/>
      <c r="M441" s="300"/>
    </row>
    <row r="442" spans="1:13" ht="15.75" x14ac:dyDescent="0.25">
      <c r="A442" s="298"/>
      <c r="B442" s="83"/>
      <c r="C442" s="83"/>
      <c r="D442" s="298"/>
      <c r="E442" s="298"/>
      <c r="F442" s="300"/>
      <c r="G442" s="50">
        <v>2017</v>
      </c>
      <c r="H442" s="14">
        <f t="shared" si="19"/>
        <v>272.96999999999997</v>
      </c>
      <c r="I442" s="14">
        <v>244.82</v>
      </c>
      <c r="J442" s="14">
        <v>28.15</v>
      </c>
      <c r="K442" s="14"/>
      <c r="L442" s="125"/>
      <c r="M442" s="300"/>
    </row>
    <row r="443" spans="1:13" ht="15.75" x14ac:dyDescent="0.25">
      <c r="A443" s="297">
        <f>A440+1</f>
        <v>116</v>
      </c>
      <c r="B443" s="82"/>
      <c r="C443" s="82"/>
      <c r="D443" s="297" t="s">
        <v>173</v>
      </c>
      <c r="E443" s="297" t="s">
        <v>168</v>
      </c>
      <c r="F443" s="299" t="s">
        <v>174</v>
      </c>
      <c r="G443" s="51" t="s">
        <v>169</v>
      </c>
      <c r="H443" s="34">
        <f t="shared" si="19"/>
        <v>1530.72</v>
      </c>
      <c r="I443" s="34">
        <f>SUM(I444:I445)</f>
        <v>1315.46</v>
      </c>
      <c r="J443" s="34">
        <f>SUM(J444:J445)</f>
        <v>215.26</v>
      </c>
      <c r="K443" s="6"/>
      <c r="L443" s="122"/>
      <c r="M443" s="299" t="s">
        <v>224</v>
      </c>
    </row>
    <row r="444" spans="1:13" ht="15.75" x14ac:dyDescent="0.25">
      <c r="A444" s="298"/>
      <c r="B444" s="83"/>
      <c r="C444" s="83"/>
      <c r="D444" s="298"/>
      <c r="E444" s="298"/>
      <c r="F444" s="300"/>
      <c r="G444" s="50">
        <v>2016</v>
      </c>
      <c r="H444" s="14">
        <f>SUM(I444:J444)</f>
        <v>490.71999999999997</v>
      </c>
      <c r="I444" s="14">
        <v>392.58</v>
      </c>
      <c r="J444" s="14">
        <v>98.14</v>
      </c>
      <c r="K444" s="6"/>
      <c r="L444" s="122"/>
      <c r="M444" s="300"/>
    </row>
    <row r="445" spans="1:13" ht="15.75" x14ac:dyDescent="0.25">
      <c r="A445" s="298"/>
      <c r="B445" s="83"/>
      <c r="C445" s="83"/>
      <c r="D445" s="298"/>
      <c r="E445" s="298"/>
      <c r="F445" s="300"/>
      <c r="G445" s="50">
        <v>2017</v>
      </c>
      <c r="H445" s="14">
        <f>SUM(I445:J445)</f>
        <v>1040</v>
      </c>
      <c r="I445" s="14">
        <v>922.88</v>
      </c>
      <c r="J445" s="14">
        <v>117.12</v>
      </c>
      <c r="K445" s="6"/>
      <c r="L445" s="122"/>
      <c r="M445" s="300"/>
    </row>
    <row r="446" spans="1:13" ht="15.75" x14ac:dyDescent="0.25">
      <c r="A446" s="298"/>
      <c r="B446" s="83"/>
      <c r="C446" s="83"/>
      <c r="D446" s="298"/>
      <c r="E446" s="298"/>
      <c r="F446" s="300"/>
      <c r="G446" s="50">
        <v>2018</v>
      </c>
      <c r="H446" s="14">
        <f>SUM(I446:J446)</f>
        <v>1017.1800000000001</v>
      </c>
      <c r="I446" s="14">
        <v>900.33</v>
      </c>
      <c r="J446" s="14">
        <v>116.85</v>
      </c>
      <c r="K446" s="6"/>
      <c r="L446" s="122"/>
      <c r="M446" s="300"/>
    </row>
    <row r="447" spans="1:13" ht="15.75" x14ac:dyDescent="0.25">
      <c r="A447" s="297">
        <f>A443+1</f>
        <v>117</v>
      </c>
      <c r="B447" s="82"/>
      <c r="C447" s="82"/>
      <c r="D447" s="297" t="s">
        <v>175</v>
      </c>
      <c r="E447" s="297" t="s">
        <v>168</v>
      </c>
      <c r="F447" s="299" t="s">
        <v>174</v>
      </c>
      <c r="G447" s="51" t="s">
        <v>169</v>
      </c>
      <c r="H447" s="34">
        <f t="shared" ref="H447:H483" si="20">SUM(I447:J447)</f>
        <v>1063.1200000000001</v>
      </c>
      <c r="I447" s="34">
        <f>SUM(I448:I449)</f>
        <v>894.7</v>
      </c>
      <c r="J447" s="34">
        <f>SUM(J448:J449)</f>
        <v>168.42</v>
      </c>
      <c r="K447" s="6"/>
      <c r="L447" s="122"/>
      <c r="M447" s="299" t="s">
        <v>67</v>
      </c>
    </row>
    <row r="448" spans="1:13" ht="15.75" x14ac:dyDescent="0.25">
      <c r="A448" s="298"/>
      <c r="B448" s="83"/>
      <c r="C448" s="83"/>
      <c r="D448" s="298"/>
      <c r="E448" s="298"/>
      <c r="F448" s="300"/>
      <c r="G448" s="50">
        <v>2016</v>
      </c>
      <c r="H448" s="14">
        <f t="shared" si="20"/>
        <v>557.18000000000006</v>
      </c>
      <c r="I448" s="14">
        <v>445.74</v>
      </c>
      <c r="J448" s="14">
        <v>111.44</v>
      </c>
      <c r="K448" s="6"/>
      <c r="L448" s="122"/>
      <c r="M448" s="300"/>
    </row>
    <row r="449" spans="1:13" ht="15.75" x14ac:dyDescent="0.25">
      <c r="A449" s="298"/>
      <c r="B449" s="83"/>
      <c r="C449" s="83"/>
      <c r="D449" s="298"/>
      <c r="E449" s="298"/>
      <c r="F449" s="300"/>
      <c r="G449" s="50">
        <v>2017</v>
      </c>
      <c r="H449" s="14">
        <f t="shared" si="20"/>
        <v>505.94</v>
      </c>
      <c r="I449" s="14">
        <v>448.96</v>
      </c>
      <c r="J449" s="14">
        <v>56.98</v>
      </c>
      <c r="K449" s="6"/>
      <c r="L449" s="122"/>
      <c r="M449" s="300"/>
    </row>
    <row r="450" spans="1:13" ht="15.75" x14ac:dyDescent="0.25">
      <c r="A450" s="298"/>
      <c r="B450" s="83"/>
      <c r="C450" s="83"/>
      <c r="D450" s="298"/>
      <c r="E450" s="298"/>
      <c r="F450" s="300"/>
      <c r="G450" s="50">
        <v>2018</v>
      </c>
      <c r="H450" s="14">
        <f t="shared" si="20"/>
        <v>930.8900000000001</v>
      </c>
      <c r="I450" s="14">
        <v>823.95</v>
      </c>
      <c r="J450" s="14">
        <v>106.94</v>
      </c>
      <c r="K450" s="6"/>
      <c r="L450" s="122"/>
      <c r="M450" s="300"/>
    </row>
    <row r="451" spans="1:13" ht="15.75" x14ac:dyDescent="0.25">
      <c r="A451" s="297">
        <f>A447+1</f>
        <v>118</v>
      </c>
      <c r="B451" s="82"/>
      <c r="C451" s="82"/>
      <c r="D451" s="297" t="s">
        <v>176</v>
      </c>
      <c r="E451" s="297" t="s">
        <v>168</v>
      </c>
      <c r="F451" s="299" t="s">
        <v>45</v>
      </c>
      <c r="G451" s="34" t="s">
        <v>169</v>
      </c>
      <c r="H451" s="34">
        <f t="shared" si="20"/>
        <v>726.83</v>
      </c>
      <c r="I451" s="34">
        <f>SUM(I452:I453)</f>
        <v>651.63</v>
      </c>
      <c r="J451" s="34">
        <f>SUM(J452:J453)</f>
        <v>75.2</v>
      </c>
      <c r="K451" s="6"/>
      <c r="L451" s="122"/>
      <c r="M451" s="299" t="s">
        <v>224</v>
      </c>
    </row>
    <row r="452" spans="1:13" ht="15.75" x14ac:dyDescent="0.25">
      <c r="A452" s="298"/>
      <c r="B452" s="83"/>
      <c r="C452" s="83"/>
      <c r="D452" s="298"/>
      <c r="E452" s="298"/>
      <c r="F452" s="300"/>
      <c r="G452" s="50">
        <v>2014</v>
      </c>
      <c r="H452" s="14">
        <f t="shared" si="20"/>
        <v>350.33</v>
      </c>
      <c r="I452" s="14">
        <v>314.13</v>
      </c>
      <c r="J452" s="14">
        <v>36.200000000000003</v>
      </c>
      <c r="K452" s="6"/>
      <c r="L452" s="122"/>
      <c r="M452" s="300"/>
    </row>
    <row r="453" spans="1:13" ht="15.75" x14ac:dyDescent="0.25">
      <c r="A453" s="298"/>
      <c r="B453" s="83"/>
      <c r="C453" s="83"/>
      <c r="D453" s="298"/>
      <c r="E453" s="298"/>
      <c r="F453" s="300"/>
      <c r="G453" s="50">
        <v>2015</v>
      </c>
      <c r="H453" s="14">
        <f t="shared" si="20"/>
        <v>376.5</v>
      </c>
      <c r="I453" s="14">
        <v>337.5</v>
      </c>
      <c r="J453" s="14">
        <v>39</v>
      </c>
      <c r="K453" s="6"/>
      <c r="L453" s="122"/>
      <c r="M453" s="300"/>
    </row>
    <row r="454" spans="1:13" ht="15.75" x14ac:dyDescent="0.25">
      <c r="A454" s="297">
        <f>A451+1</f>
        <v>119</v>
      </c>
      <c r="B454" s="82"/>
      <c r="C454" s="82"/>
      <c r="D454" s="297" t="s">
        <v>177</v>
      </c>
      <c r="E454" s="297" t="s">
        <v>168</v>
      </c>
      <c r="F454" s="299" t="s">
        <v>46</v>
      </c>
      <c r="G454" s="34" t="s">
        <v>169</v>
      </c>
      <c r="H454" s="34">
        <f t="shared" si="20"/>
        <v>554.11000000000013</v>
      </c>
      <c r="I454" s="34">
        <f>SUM(I455:I457)</f>
        <v>492.16000000000008</v>
      </c>
      <c r="J454" s="34">
        <f>SUM(J455:J457)</f>
        <v>61.95</v>
      </c>
      <c r="K454" s="6"/>
      <c r="L454" s="122"/>
      <c r="M454" s="299" t="s">
        <v>224</v>
      </c>
    </row>
    <row r="455" spans="1:13" ht="15.75" x14ac:dyDescent="0.25">
      <c r="A455" s="298"/>
      <c r="B455" s="83"/>
      <c r="C455" s="83"/>
      <c r="D455" s="298"/>
      <c r="E455" s="298"/>
      <c r="F455" s="300"/>
      <c r="G455" s="50">
        <v>2014</v>
      </c>
      <c r="H455" s="14">
        <f t="shared" si="20"/>
        <v>158.74</v>
      </c>
      <c r="I455" s="14">
        <v>140.18</v>
      </c>
      <c r="J455" s="14">
        <v>18.559999999999999</v>
      </c>
      <c r="K455" s="6"/>
      <c r="L455" s="122"/>
      <c r="M455" s="300"/>
    </row>
    <row r="456" spans="1:13" ht="15.75" x14ac:dyDescent="0.25">
      <c r="A456" s="298"/>
      <c r="B456" s="83"/>
      <c r="C456" s="83"/>
      <c r="D456" s="298"/>
      <c r="E456" s="298"/>
      <c r="F456" s="300"/>
      <c r="G456" s="50">
        <v>2015</v>
      </c>
      <c r="H456" s="14">
        <f t="shared" si="20"/>
        <v>151.06</v>
      </c>
      <c r="I456" s="14">
        <v>134.4</v>
      </c>
      <c r="J456" s="14">
        <v>16.66</v>
      </c>
      <c r="K456" s="6"/>
      <c r="L456" s="122"/>
      <c r="M456" s="300"/>
    </row>
    <row r="457" spans="1:13" ht="15.75" x14ac:dyDescent="0.25">
      <c r="A457" s="298"/>
      <c r="B457" s="83"/>
      <c r="C457" s="83"/>
      <c r="D457" s="298"/>
      <c r="E457" s="298"/>
      <c r="F457" s="300"/>
      <c r="G457" s="50">
        <v>2016</v>
      </c>
      <c r="H457" s="14">
        <f t="shared" si="20"/>
        <v>244.31</v>
      </c>
      <c r="I457" s="14">
        <v>217.58</v>
      </c>
      <c r="J457" s="14">
        <v>26.73</v>
      </c>
      <c r="K457" s="6"/>
      <c r="L457" s="122"/>
      <c r="M457" s="300"/>
    </row>
    <row r="458" spans="1:13" ht="15.75" x14ac:dyDescent="0.25">
      <c r="A458" s="297">
        <f>A454+1</f>
        <v>120</v>
      </c>
      <c r="B458" s="82"/>
      <c r="C458" s="82"/>
      <c r="D458" s="297" t="s">
        <v>178</v>
      </c>
      <c r="E458" s="297" t="s">
        <v>168</v>
      </c>
      <c r="F458" s="299" t="s">
        <v>46</v>
      </c>
      <c r="G458" s="34" t="s">
        <v>169</v>
      </c>
      <c r="H458" s="34">
        <f t="shared" si="20"/>
        <v>3176.23</v>
      </c>
      <c r="I458" s="34">
        <f>SUM(I459:I461)</f>
        <v>2813.75</v>
      </c>
      <c r="J458" s="34">
        <f>SUM(J459:J461)</f>
        <v>362.47999999999996</v>
      </c>
      <c r="K458" s="6"/>
      <c r="L458" s="122"/>
      <c r="M458" s="299" t="s">
        <v>224</v>
      </c>
    </row>
    <row r="459" spans="1:13" ht="15.75" x14ac:dyDescent="0.25">
      <c r="A459" s="298"/>
      <c r="B459" s="83"/>
      <c r="C459" s="83"/>
      <c r="D459" s="298"/>
      <c r="E459" s="298"/>
      <c r="F459" s="300"/>
      <c r="G459" s="52">
        <v>2014</v>
      </c>
      <c r="H459" s="14">
        <f t="shared" si="20"/>
        <v>1400.06</v>
      </c>
      <c r="I459" s="14">
        <v>1233.21</v>
      </c>
      <c r="J459" s="14">
        <v>166.85</v>
      </c>
      <c r="K459" s="6"/>
      <c r="L459" s="122"/>
      <c r="M459" s="300"/>
    </row>
    <row r="460" spans="1:13" ht="15.75" x14ac:dyDescent="0.25">
      <c r="A460" s="298"/>
      <c r="B460" s="83"/>
      <c r="C460" s="83"/>
      <c r="D460" s="298"/>
      <c r="E460" s="298"/>
      <c r="F460" s="300"/>
      <c r="G460" s="52">
        <v>2015</v>
      </c>
      <c r="H460" s="14">
        <f t="shared" si="20"/>
        <v>1505.08</v>
      </c>
      <c r="I460" s="14">
        <v>1339.1</v>
      </c>
      <c r="J460" s="14">
        <v>165.98</v>
      </c>
      <c r="K460" s="6"/>
      <c r="L460" s="122"/>
      <c r="M460" s="300"/>
    </row>
    <row r="461" spans="1:13" ht="15.75" x14ac:dyDescent="0.25">
      <c r="A461" s="298"/>
      <c r="B461" s="83"/>
      <c r="C461" s="83"/>
      <c r="D461" s="298"/>
      <c r="E461" s="298"/>
      <c r="F461" s="300"/>
      <c r="G461" s="52">
        <v>2016</v>
      </c>
      <c r="H461" s="14">
        <f t="shared" si="20"/>
        <v>271.08999999999997</v>
      </c>
      <c r="I461" s="14">
        <v>241.44</v>
      </c>
      <c r="J461" s="14">
        <v>29.65</v>
      </c>
      <c r="K461" s="6"/>
      <c r="L461" s="122"/>
      <c r="M461" s="300"/>
    </row>
    <row r="462" spans="1:13" ht="15.75" x14ac:dyDescent="0.25">
      <c r="A462" s="297">
        <f>A458+1</f>
        <v>121</v>
      </c>
      <c r="B462" s="82"/>
      <c r="C462" s="82"/>
      <c r="D462" s="297" t="s">
        <v>179</v>
      </c>
      <c r="E462" s="297" t="s">
        <v>168</v>
      </c>
      <c r="F462" s="299" t="s">
        <v>46</v>
      </c>
      <c r="G462" s="34" t="s">
        <v>169</v>
      </c>
      <c r="H462" s="34">
        <f t="shared" si="20"/>
        <v>737.18</v>
      </c>
      <c r="I462" s="34">
        <f>SUM(I463:I465)</f>
        <v>661.15</v>
      </c>
      <c r="J462" s="34">
        <f>SUM(J463:J465)</f>
        <v>76.03</v>
      </c>
      <c r="K462" s="6"/>
      <c r="L462" s="122"/>
      <c r="M462" s="299" t="s">
        <v>224</v>
      </c>
    </row>
    <row r="463" spans="1:13" ht="15.75" x14ac:dyDescent="0.25">
      <c r="A463" s="298"/>
      <c r="B463" s="83"/>
      <c r="C463" s="83"/>
      <c r="D463" s="298"/>
      <c r="E463" s="298"/>
      <c r="F463" s="300"/>
      <c r="G463" s="52">
        <v>2014</v>
      </c>
      <c r="H463" s="14">
        <f t="shared" si="20"/>
        <v>223</v>
      </c>
      <c r="I463" s="14">
        <v>200</v>
      </c>
      <c r="J463" s="14">
        <v>23</v>
      </c>
      <c r="K463" s="6"/>
      <c r="L463" s="122"/>
      <c r="M463" s="300"/>
    </row>
    <row r="464" spans="1:13" ht="15.75" x14ac:dyDescent="0.25">
      <c r="A464" s="298"/>
      <c r="B464" s="83"/>
      <c r="C464" s="83"/>
      <c r="D464" s="298"/>
      <c r="E464" s="298"/>
      <c r="F464" s="300"/>
      <c r="G464" s="52">
        <v>2015</v>
      </c>
      <c r="H464" s="14">
        <f t="shared" si="20"/>
        <v>334.5</v>
      </c>
      <c r="I464" s="14">
        <v>300</v>
      </c>
      <c r="J464" s="14">
        <v>34.5</v>
      </c>
      <c r="K464" s="6"/>
      <c r="L464" s="122"/>
      <c r="M464" s="300"/>
    </row>
    <row r="465" spans="1:13" ht="15.75" x14ac:dyDescent="0.25">
      <c r="A465" s="298"/>
      <c r="B465" s="83"/>
      <c r="C465" s="83"/>
      <c r="D465" s="298"/>
      <c r="E465" s="298"/>
      <c r="F465" s="300"/>
      <c r="G465" s="52">
        <v>2016</v>
      </c>
      <c r="H465" s="14">
        <f t="shared" si="20"/>
        <v>179.68</v>
      </c>
      <c r="I465" s="14">
        <v>161.15</v>
      </c>
      <c r="J465" s="14">
        <v>18.53</v>
      </c>
      <c r="K465" s="6"/>
      <c r="L465" s="122"/>
      <c r="M465" s="300"/>
    </row>
    <row r="466" spans="1:13" ht="15.75" x14ac:dyDescent="0.25">
      <c r="A466" s="297">
        <f>A462+1</f>
        <v>122</v>
      </c>
      <c r="B466" s="82"/>
      <c r="C466" s="82"/>
      <c r="D466" s="297" t="s">
        <v>180</v>
      </c>
      <c r="E466" s="297" t="s">
        <v>168</v>
      </c>
      <c r="F466" s="299" t="s">
        <v>44</v>
      </c>
      <c r="G466" s="34" t="s">
        <v>169</v>
      </c>
      <c r="H466" s="34">
        <f t="shared" si="20"/>
        <v>342.09999999999997</v>
      </c>
      <c r="I466" s="34">
        <f>SUM(I467:I469)</f>
        <v>305.89999999999998</v>
      </c>
      <c r="J466" s="34">
        <f>SUM(J467:J469)</f>
        <v>36.200000000000003</v>
      </c>
      <c r="K466" s="6"/>
      <c r="L466" s="122"/>
      <c r="M466" s="299" t="s">
        <v>224</v>
      </c>
    </row>
    <row r="467" spans="1:13" ht="15.75" x14ac:dyDescent="0.25">
      <c r="A467" s="298"/>
      <c r="B467" s="83"/>
      <c r="C467" s="83"/>
      <c r="D467" s="298"/>
      <c r="E467" s="298"/>
      <c r="F467" s="300"/>
      <c r="G467" s="52">
        <v>2015</v>
      </c>
      <c r="H467" s="14">
        <f t="shared" si="20"/>
        <v>61.34</v>
      </c>
      <c r="I467" s="14">
        <v>54.34</v>
      </c>
      <c r="J467" s="14">
        <v>7</v>
      </c>
      <c r="K467" s="6"/>
      <c r="L467" s="122"/>
      <c r="M467" s="300"/>
    </row>
    <row r="468" spans="1:13" ht="15.75" x14ac:dyDescent="0.25">
      <c r="A468" s="298"/>
      <c r="B468" s="83"/>
      <c r="C468" s="83"/>
      <c r="D468" s="298"/>
      <c r="E468" s="298"/>
      <c r="F468" s="300"/>
      <c r="G468" s="52">
        <v>2016</v>
      </c>
      <c r="H468" s="14">
        <f t="shared" si="20"/>
        <v>94.75</v>
      </c>
      <c r="I468" s="14">
        <v>84.75</v>
      </c>
      <c r="J468" s="14">
        <v>10</v>
      </c>
      <c r="K468" s="6"/>
      <c r="L468" s="3"/>
      <c r="M468" s="300"/>
    </row>
    <row r="469" spans="1:13" ht="15.75" x14ac:dyDescent="0.25">
      <c r="A469" s="298"/>
      <c r="B469" s="83"/>
      <c r="C469" s="83"/>
      <c r="D469" s="298"/>
      <c r="E469" s="298"/>
      <c r="F469" s="300"/>
      <c r="G469" s="52">
        <v>2017</v>
      </c>
      <c r="H469" s="14">
        <f t="shared" si="20"/>
        <v>186.01</v>
      </c>
      <c r="I469" s="14">
        <v>166.81</v>
      </c>
      <c r="J469" s="14">
        <v>19.2</v>
      </c>
      <c r="K469" s="6"/>
      <c r="L469" s="3"/>
      <c r="M469" s="300"/>
    </row>
    <row r="470" spans="1:13" ht="15.75" x14ac:dyDescent="0.25">
      <c r="A470" s="297">
        <f>A466+1</f>
        <v>123</v>
      </c>
      <c r="B470" s="82"/>
      <c r="C470" s="82"/>
      <c r="D470" s="297" t="s">
        <v>181</v>
      </c>
      <c r="E470" s="297" t="s">
        <v>168</v>
      </c>
      <c r="F470" s="299" t="s">
        <v>45</v>
      </c>
      <c r="G470" s="34" t="s">
        <v>169</v>
      </c>
      <c r="H470" s="34">
        <f t="shared" si="20"/>
        <v>300.10000000000002</v>
      </c>
      <c r="I470" s="34">
        <f>SUM(I471:I472)</f>
        <v>269.10000000000002</v>
      </c>
      <c r="J470" s="34">
        <f>SUM(J471:J472)</f>
        <v>31</v>
      </c>
      <c r="K470" s="6"/>
      <c r="L470" s="3"/>
      <c r="M470" s="299" t="s">
        <v>224</v>
      </c>
    </row>
    <row r="471" spans="1:13" ht="15.75" x14ac:dyDescent="0.25">
      <c r="A471" s="298"/>
      <c r="B471" s="83"/>
      <c r="C471" s="83"/>
      <c r="D471" s="298"/>
      <c r="E471" s="298"/>
      <c r="F471" s="300"/>
      <c r="G471" s="52">
        <v>2014</v>
      </c>
      <c r="H471" s="14">
        <f t="shared" si="20"/>
        <v>111.5</v>
      </c>
      <c r="I471" s="14">
        <v>100</v>
      </c>
      <c r="J471" s="14">
        <v>11.5</v>
      </c>
      <c r="K471" s="6"/>
      <c r="L471" s="3"/>
      <c r="M471" s="300"/>
    </row>
    <row r="472" spans="1:13" ht="15.75" x14ac:dyDescent="0.25">
      <c r="A472" s="298"/>
      <c r="B472" s="83"/>
      <c r="C472" s="83"/>
      <c r="D472" s="298"/>
      <c r="E472" s="298"/>
      <c r="F472" s="300"/>
      <c r="G472" s="52">
        <v>2015</v>
      </c>
      <c r="H472" s="14">
        <f t="shared" si="20"/>
        <v>188.6</v>
      </c>
      <c r="I472" s="14">
        <v>169.1</v>
      </c>
      <c r="J472" s="14">
        <v>19.5</v>
      </c>
      <c r="K472" s="6"/>
      <c r="L472" s="3"/>
      <c r="M472" s="300"/>
    </row>
    <row r="473" spans="1:13" ht="15.75" x14ac:dyDescent="0.25">
      <c r="A473" s="297">
        <f>A470+1</f>
        <v>124</v>
      </c>
      <c r="B473" s="82"/>
      <c r="C473" s="82"/>
      <c r="D473" s="297" t="s">
        <v>182</v>
      </c>
      <c r="E473" s="297" t="s">
        <v>168</v>
      </c>
      <c r="F473" s="299" t="s">
        <v>45</v>
      </c>
      <c r="G473" s="34" t="s">
        <v>169</v>
      </c>
      <c r="H473" s="34">
        <f t="shared" si="20"/>
        <v>166.57000000000002</v>
      </c>
      <c r="I473" s="34">
        <f>SUM(I474:I475)</f>
        <v>149.17000000000002</v>
      </c>
      <c r="J473" s="34">
        <f>SUM(J474:J475)</f>
        <v>17.399999999999999</v>
      </c>
      <c r="K473" s="6"/>
      <c r="L473" s="3"/>
      <c r="M473" s="297" t="s">
        <v>224</v>
      </c>
    </row>
    <row r="474" spans="1:13" ht="15.75" x14ac:dyDescent="0.25">
      <c r="A474" s="298"/>
      <c r="B474" s="83"/>
      <c r="C474" s="83"/>
      <c r="D474" s="298"/>
      <c r="E474" s="298"/>
      <c r="F474" s="300"/>
      <c r="G474" s="52">
        <v>2014</v>
      </c>
      <c r="H474" s="14">
        <f t="shared" si="20"/>
        <v>110.21000000000001</v>
      </c>
      <c r="I474" s="14">
        <v>98.81</v>
      </c>
      <c r="J474" s="14">
        <v>11.4</v>
      </c>
      <c r="K474" s="6"/>
      <c r="L474" s="3"/>
      <c r="M474" s="298"/>
    </row>
    <row r="475" spans="1:13" ht="15.75" x14ac:dyDescent="0.25">
      <c r="A475" s="298"/>
      <c r="B475" s="83"/>
      <c r="C475" s="83"/>
      <c r="D475" s="298"/>
      <c r="E475" s="298"/>
      <c r="F475" s="300"/>
      <c r="G475" s="52">
        <v>2015</v>
      </c>
      <c r="H475" s="14">
        <f t="shared" si="20"/>
        <v>56.36</v>
      </c>
      <c r="I475" s="14">
        <v>50.36</v>
      </c>
      <c r="J475" s="14">
        <v>6</v>
      </c>
      <c r="K475" s="6"/>
      <c r="L475" s="3"/>
      <c r="M475" s="298"/>
    </row>
    <row r="476" spans="1:13" ht="15.75" x14ac:dyDescent="0.25">
      <c r="A476" s="297">
        <f>A473+1</f>
        <v>125</v>
      </c>
      <c r="B476" s="82"/>
      <c r="C476" s="82"/>
      <c r="D476" s="297" t="s">
        <v>183</v>
      </c>
      <c r="E476" s="297" t="s">
        <v>184</v>
      </c>
      <c r="F476" s="299" t="s">
        <v>43</v>
      </c>
      <c r="G476" s="34" t="s">
        <v>169</v>
      </c>
      <c r="H476" s="34">
        <f t="shared" si="20"/>
        <v>1192.4000000000001</v>
      </c>
      <c r="I476" s="34">
        <f>SUM(I477:I480)</f>
        <v>1192.4000000000001</v>
      </c>
      <c r="J476" s="34">
        <f>SUM(J477:J480)</f>
        <v>0</v>
      </c>
      <c r="K476" s="6"/>
      <c r="L476" s="3"/>
      <c r="M476" s="299" t="s">
        <v>224</v>
      </c>
    </row>
    <row r="477" spans="1:13" ht="15.75" x14ac:dyDescent="0.25">
      <c r="A477" s="298"/>
      <c r="B477" s="83"/>
      <c r="C477" s="83"/>
      <c r="D477" s="298"/>
      <c r="E477" s="298"/>
      <c r="F477" s="300"/>
      <c r="G477" s="52">
        <v>2014</v>
      </c>
      <c r="H477" s="14">
        <f t="shared" si="20"/>
        <v>914.2</v>
      </c>
      <c r="I477" s="14">
        <v>914.2</v>
      </c>
      <c r="J477" s="6"/>
      <c r="K477" s="6"/>
      <c r="L477" s="3"/>
      <c r="M477" s="300"/>
    </row>
    <row r="478" spans="1:13" ht="15.75" x14ac:dyDescent="0.25">
      <c r="A478" s="298"/>
      <c r="B478" s="83"/>
      <c r="C478" s="83"/>
      <c r="D478" s="298"/>
      <c r="E478" s="298"/>
      <c r="F478" s="300"/>
      <c r="G478" s="52">
        <v>2015</v>
      </c>
      <c r="H478" s="14">
        <f t="shared" si="20"/>
        <v>3</v>
      </c>
      <c r="I478" s="14">
        <v>3</v>
      </c>
      <c r="J478" s="6"/>
      <c r="K478" s="6"/>
      <c r="L478" s="3"/>
      <c r="M478" s="300"/>
    </row>
    <row r="479" spans="1:13" ht="15.75" x14ac:dyDescent="0.25">
      <c r="A479" s="298"/>
      <c r="B479" s="83"/>
      <c r="C479" s="83"/>
      <c r="D479" s="298"/>
      <c r="E479" s="298"/>
      <c r="F479" s="300"/>
      <c r="G479" s="52">
        <v>2016</v>
      </c>
      <c r="H479" s="14">
        <f t="shared" si="20"/>
        <v>129.93</v>
      </c>
      <c r="I479" s="14">
        <v>129.93</v>
      </c>
      <c r="J479" s="6"/>
      <c r="K479" s="6"/>
      <c r="L479" s="3"/>
      <c r="M479" s="300"/>
    </row>
    <row r="480" spans="1:13" ht="15.75" x14ac:dyDescent="0.25">
      <c r="A480" s="298"/>
      <c r="B480" s="83"/>
      <c r="C480" s="83"/>
      <c r="D480" s="298"/>
      <c r="E480" s="298"/>
      <c r="F480" s="300"/>
      <c r="G480" s="52">
        <v>2017</v>
      </c>
      <c r="H480" s="14">
        <f t="shared" si="20"/>
        <v>145.27000000000001</v>
      </c>
      <c r="I480" s="14">
        <v>145.27000000000001</v>
      </c>
      <c r="J480" s="6"/>
      <c r="K480" s="6"/>
      <c r="L480" s="3"/>
      <c r="M480" s="300"/>
    </row>
    <row r="481" spans="1:13" ht="15.75" x14ac:dyDescent="0.25">
      <c r="A481" s="297">
        <f>A476+1</f>
        <v>126</v>
      </c>
      <c r="B481" s="82"/>
      <c r="C481" s="82"/>
      <c r="D481" s="297" t="s">
        <v>185</v>
      </c>
      <c r="E481" s="297" t="s">
        <v>184</v>
      </c>
      <c r="F481" s="299" t="s">
        <v>53</v>
      </c>
      <c r="G481" s="34" t="s">
        <v>169</v>
      </c>
      <c r="H481" s="34">
        <f t="shared" si="20"/>
        <v>3373.7</v>
      </c>
      <c r="I481" s="34">
        <f>SUM(I482:I483)</f>
        <v>3373.7</v>
      </c>
      <c r="J481" s="6"/>
      <c r="K481" s="6"/>
      <c r="L481" s="3"/>
      <c r="M481" s="299" t="s">
        <v>224</v>
      </c>
    </row>
    <row r="482" spans="1:13" ht="15.75" x14ac:dyDescent="0.25">
      <c r="A482" s="298"/>
      <c r="B482" s="83"/>
      <c r="C482" s="83"/>
      <c r="D482" s="298"/>
      <c r="E482" s="298"/>
      <c r="F482" s="300"/>
      <c r="G482" s="52">
        <v>2018</v>
      </c>
      <c r="H482" s="14">
        <f t="shared" si="20"/>
        <v>1289.3</v>
      </c>
      <c r="I482" s="14">
        <v>1289.3</v>
      </c>
      <c r="J482" s="6"/>
      <c r="K482" s="6"/>
      <c r="L482" s="3"/>
      <c r="M482" s="300"/>
    </row>
    <row r="483" spans="1:13" ht="15.75" x14ac:dyDescent="0.25">
      <c r="A483" s="298"/>
      <c r="B483" s="83"/>
      <c r="C483" s="83"/>
      <c r="D483" s="298"/>
      <c r="E483" s="298"/>
      <c r="F483" s="300"/>
      <c r="G483" s="52">
        <v>2019</v>
      </c>
      <c r="H483" s="14">
        <f t="shared" si="20"/>
        <v>2084.4</v>
      </c>
      <c r="I483" s="14">
        <v>2084.4</v>
      </c>
      <c r="J483" s="6"/>
      <c r="K483" s="6"/>
      <c r="L483" s="3"/>
      <c r="M483" s="300"/>
    </row>
    <row r="484" spans="1:13" ht="15.75" x14ac:dyDescent="0.25">
      <c r="A484" s="297">
        <f>A481+1</f>
        <v>127</v>
      </c>
      <c r="B484" s="82"/>
      <c r="C484" s="82"/>
      <c r="D484" s="297" t="s">
        <v>186</v>
      </c>
      <c r="E484" s="297" t="s">
        <v>184</v>
      </c>
      <c r="F484" s="299" t="s">
        <v>187</v>
      </c>
      <c r="G484" s="34" t="s">
        <v>169</v>
      </c>
      <c r="H484" s="34">
        <f t="shared" ref="H484:H489" si="21">SUM(I484:J484)</f>
        <v>2016.17</v>
      </c>
      <c r="I484" s="34">
        <f>SUM(I485:I488)</f>
        <v>2016.17</v>
      </c>
      <c r="J484" s="6"/>
      <c r="K484" s="6"/>
      <c r="L484" s="3"/>
      <c r="M484" s="299" t="s">
        <v>224</v>
      </c>
    </row>
    <row r="485" spans="1:13" ht="15.75" x14ac:dyDescent="0.25">
      <c r="A485" s="298"/>
      <c r="B485" s="83"/>
      <c r="C485" s="83"/>
      <c r="D485" s="298"/>
      <c r="E485" s="298"/>
      <c r="F485" s="300"/>
      <c r="G485" s="52">
        <v>2014</v>
      </c>
      <c r="H485" s="14">
        <f t="shared" si="21"/>
        <v>15</v>
      </c>
      <c r="I485" s="14">
        <v>15</v>
      </c>
      <c r="J485" s="6"/>
      <c r="K485" s="6"/>
      <c r="L485" s="3"/>
      <c r="M485" s="300"/>
    </row>
    <row r="486" spans="1:13" ht="15.75" x14ac:dyDescent="0.25">
      <c r="A486" s="298"/>
      <c r="B486" s="83"/>
      <c r="C486" s="83"/>
      <c r="D486" s="298"/>
      <c r="E486" s="298"/>
      <c r="F486" s="300"/>
      <c r="G486" s="52">
        <v>2015</v>
      </c>
      <c r="H486" s="14">
        <f t="shared" si="21"/>
        <v>193</v>
      </c>
      <c r="I486" s="14">
        <v>193</v>
      </c>
      <c r="J486" s="6"/>
      <c r="K486" s="6"/>
      <c r="L486" s="3"/>
      <c r="M486" s="300"/>
    </row>
    <row r="487" spans="1:13" ht="15.75" x14ac:dyDescent="0.25">
      <c r="A487" s="298"/>
      <c r="B487" s="83"/>
      <c r="C487" s="83"/>
      <c r="D487" s="298"/>
      <c r="E487" s="298"/>
      <c r="F487" s="300"/>
      <c r="G487" s="52">
        <v>2016</v>
      </c>
      <c r="H487" s="14">
        <f t="shared" si="21"/>
        <v>647.87</v>
      </c>
      <c r="I487" s="14">
        <v>647.87</v>
      </c>
      <c r="J487" s="6"/>
      <c r="K487" s="6"/>
      <c r="L487" s="3"/>
      <c r="M487" s="300"/>
    </row>
    <row r="488" spans="1:13" ht="15.75" x14ac:dyDescent="0.25">
      <c r="A488" s="298"/>
      <c r="B488" s="83"/>
      <c r="C488" s="83"/>
      <c r="D488" s="298"/>
      <c r="E488" s="298"/>
      <c r="F488" s="300"/>
      <c r="G488" s="52">
        <v>2017</v>
      </c>
      <c r="H488" s="14">
        <f t="shared" si="21"/>
        <v>1160.3</v>
      </c>
      <c r="I488" s="14">
        <v>1160.3</v>
      </c>
      <c r="J488" s="6"/>
      <c r="K488" s="6"/>
      <c r="L488" s="3"/>
      <c r="M488" s="300"/>
    </row>
    <row r="489" spans="1:13" ht="15.75" x14ac:dyDescent="0.25">
      <c r="A489" s="298"/>
      <c r="B489" s="83"/>
      <c r="C489" s="83"/>
      <c r="D489" s="298"/>
      <c r="E489" s="298"/>
      <c r="F489" s="300"/>
      <c r="G489" s="52">
        <v>2018</v>
      </c>
      <c r="H489" s="14">
        <f t="shared" si="21"/>
        <v>831.7</v>
      </c>
      <c r="I489" s="14">
        <v>831.7</v>
      </c>
      <c r="J489" s="6"/>
      <c r="K489" s="6"/>
      <c r="L489" s="3"/>
      <c r="M489" s="300"/>
    </row>
    <row r="490" spans="1:13" ht="15.75" x14ac:dyDescent="0.25">
      <c r="A490" s="297">
        <f>A484+1</f>
        <v>128</v>
      </c>
      <c r="B490" s="82"/>
      <c r="C490" s="82"/>
      <c r="D490" s="297" t="s">
        <v>188</v>
      </c>
      <c r="E490" s="297" t="s">
        <v>184</v>
      </c>
      <c r="F490" s="299" t="s">
        <v>187</v>
      </c>
      <c r="G490" s="34" t="s">
        <v>169</v>
      </c>
      <c r="H490" s="34">
        <f t="shared" ref="H490:H495" si="22">SUM(I490:J490)</f>
        <v>1281.4000000000001</v>
      </c>
      <c r="I490" s="34">
        <f>SUM(I491:I494)</f>
        <v>1281.4000000000001</v>
      </c>
      <c r="J490" s="6">
        <f>SUM(J491:J494)</f>
        <v>0</v>
      </c>
      <c r="K490" s="6"/>
      <c r="L490" s="3"/>
      <c r="M490" s="299" t="s">
        <v>224</v>
      </c>
    </row>
    <row r="491" spans="1:13" ht="15.75" x14ac:dyDescent="0.25">
      <c r="A491" s="298"/>
      <c r="B491" s="83"/>
      <c r="C491" s="83"/>
      <c r="D491" s="298"/>
      <c r="E491" s="298"/>
      <c r="F491" s="300"/>
      <c r="G491" s="52">
        <v>2014</v>
      </c>
      <c r="H491" s="14">
        <f t="shared" si="22"/>
        <v>28.9</v>
      </c>
      <c r="I491" s="14">
        <v>28.9</v>
      </c>
      <c r="J491" s="6"/>
      <c r="K491" s="6"/>
      <c r="L491" s="3"/>
      <c r="M491" s="300"/>
    </row>
    <row r="492" spans="1:13" ht="15.75" x14ac:dyDescent="0.25">
      <c r="A492" s="298"/>
      <c r="B492" s="83"/>
      <c r="C492" s="83"/>
      <c r="D492" s="298"/>
      <c r="E492" s="298"/>
      <c r="F492" s="300"/>
      <c r="G492" s="52">
        <v>2015</v>
      </c>
      <c r="H492" s="14">
        <f t="shared" si="22"/>
        <v>2.1</v>
      </c>
      <c r="I492" s="14">
        <v>2.1</v>
      </c>
      <c r="J492" s="6"/>
      <c r="K492" s="6"/>
      <c r="L492" s="3"/>
      <c r="M492" s="300"/>
    </row>
    <row r="493" spans="1:13" ht="15.75" x14ac:dyDescent="0.25">
      <c r="A493" s="298"/>
      <c r="B493" s="83"/>
      <c r="C493" s="83"/>
      <c r="D493" s="298"/>
      <c r="E493" s="298"/>
      <c r="F493" s="300"/>
      <c r="G493" s="52">
        <v>2016</v>
      </c>
      <c r="H493" s="14">
        <f t="shared" si="22"/>
        <v>232.9</v>
      </c>
      <c r="I493" s="14">
        <v>232.9</v>
      </c>
      <c r="J493" s="6"/>
      <c r="K493" s="6"/>
      <c r="L493" s="3"/>
      <c r="M493" s="300"/>
    </row>
    <row r="494" spans="1:13" ht="15.75" x14ac:dyDescent="0.25">
      <c r="A494" s="298"/>
      <c r="B494" s="83"/>
      <c r="C494" s="83"/>
      <c r="D494" s="298"/>
      <c r="E494" s="298"/>
      <c r="F494" s="300"/>
      <c r="G494" s="52">
        <v>2017</v>
      </c>
      <c r="H494" s="14">
        <f t="shared" si="22"/>
        <v>1017.5</v>
      </c>
      <c r="I494" s="14">
        <v>1017.5</v>
      </c>
      <c r="J494" s="6"/>
      <c r="K494" s="6"/>
      <c r="L494" s="3"/>
      <c r="M494" s="300"/>
    </row>
    <row r="495" spans="1:13" ht="15.75" x14ac:dyDescent="0.25">
      <c r="A495" s="298"/>
      <c r="B495" s="83"/>
      <c r="C495" s="83"/>
      <c r="D495" s="298"/>
      <c r="E495" s="298"/>
      <c r="F495" s="300"/>
      <c r="G495" s="52">
        <v>2018</v>
      </c>
      <c r="H495" s="14">
        <f t="shared" si="22"/>
        <v>975.1</v>
      </c>
      <c r="I495" s="14">
        <v>975.1</v>
      </c>
      <c r="J495" s="6"/>
      <c r="K495" s="6"/>
      <c r="L495" s="3"/>
      <c r="M495" s="300"/>
    </row>
    <row r="496" spans="1:13" ht="15.75" x14ac:dyDescent="0.25">
      <c r="A496" s="297">
        <f>A490+1</f>
        <v>129</v>
      </c>
      <c r="B496" s="82"/>
      <c r="C496" s="82"/>
      <c r="D496" s="297" t="s">
        <v>189</v>
      </c>
      <c r="E496" s="297" t="s">
        <v>184</v>
      </c>
      <c r="F496" s="299" t="s">
        <v>187</v>
      </c>
      <c r="G496" s="34" t="s">
        <v>169</v>
      </c>
      <c r="H496" s="34">
        <f t="shared" ref="H496:H501" si="23">SUM(I496:J496)</f>
        <v>219.60000000000002</v>
      </c>
      <c r="I496" s="34">
        <f>SUM(I497:I500)</f>
        <v>219.60000000000002</v>
      </c>
      <c r="J496" s="6">
        <f>SUM(J497:J500)</f>
        <v>0</v>
      </c>
      <c r="K496" s="6"/>
      <c r="L496" s="3"/>
      <c r="M496" s="299" t="s">
        <v>224</v>
      </c>
    </row>
    <row r="497" spans="1:13" ht="15.75" x14ac:dyDescent="0.25">
      <c r="A497" s="298"/>
      <c r="B497" s="83"/>
      <c r="C497" s="83"/>
      <c r="D497" s="298"/>
      <c r="E497" s="298"/>
      <c r="F497" s="300"/>
      <c r="G497" s="52">
        <v>2014</v>
      </c>
      <c r="H497" s="14">
        <f t="shared" si="23"/>
        <v>10.5</v>
      </c>
      <c r="I497" s="14">
        <v>10.5</v>
      </c>
      <c r="J497" s="6"/>
      <c r="K497" s="6"/>
      <c r="L497" s="3"/>
      <c r="M497" s="300"/>
    </row>
    <row r="498" spans="1:13" ht="15.75" x14ac:dyDescent="0.25">
      <c r="A498" s="298"/>
      <c r="B498" s="83"/>
      <c r="C498" s="83"/>
      <c r="D498" s="298"/>
      <c r="E498" s="298"/>
      <c r="F498" s="300"/>
      <c r="G498" s="52">
        <v>2015</v>
      </c>
      <c r="H498" s="14">
        <f t="shared" si="23"/>
        <v>3.4</v>
      </c>
      <c r="I498" s="14">
        <v>3.4</v>
      </c>
      <c r="J498" s="6"/>
      <c r="K498" s="6"/>
      <c r="L498" s="3"/>
      <c r="M498" s="300"/>
    </row>
    <row r="499" spans="1:13" ht="15.75" x14ac:dyDescent="0.25">
      <c r="A499" s="298"/>
      <c r="B499" s="83"/>
      <c r="C499" s="83"/>
      <c r="D499" s="298"/>
      <c r="E499" s="298"/>
      <c r="F499" s="300"/>
      <c r="G499" s="52">
        <v>2016</v>
      </c>
      <c r="H499" s="14">
        <f t="shared" si="23"/>
        <v>134.9</v>
      </c>
      <c r="I499" s="14">
        <v>134.9</v>
      </c>
      <c r="J499" s="6"/>
      <c r="K499" s="6"/>
      <c r="L499" s="3"/>
      <c r="M499" s="300"/>
    </row>
    <row r="500" spans="1:13" ht="15.75" x14ac:dyDescent="0.25">
      <c r="A500" s="298"/>
      <c r="B500" s="83"/>
      <c r="C500" s="83"/>
      <c r="D500" s="298"/>
      <c r="E500" s="298"/>
      <c r="F500" s="300"/>
      <c r="G500" s="52">
        <v>2017</v>
      </c>
      <c r="H500" s="14">
        <f t="shared" si="23"/>
        <v>70.8</v>
      </c>
      <c r="I500" s="14">
        <v>70.8</v>
      </c>
      <c r="J500" s="6"/>
      <c r="K500" s="6"/>
      <c r="L500" s="3"/>
      <c r="M500" s="300"/>
    </row>
    <row r="501" spans="1:13" ht="15.75" x14ac:dyDescent="0.25">
      <c r="A501" s="298"/>
      <c r="B501" s="83"/>
      <c r="C501" s="83"/>
      <c r="D501" s="298"/>
      <c r="E501" s="298"/>
      <c r="F501" s="300"/>
      <c r="G501" s="52">
        <v>2018</v>
      </c>
      <c r="H501" s="14">
        <f t="shared" si="23"/>
        <v>62.5</v>
      </c>
      <c r="I501" s="14">
        <v>62.5</v>
      </c>
      <c r="J501" s="6"/>
      <c r="K501" s="6"/>
      <c r="L501" s="3"/>
      <c r="M501" s="300"/>
    </row>
    <row r="502" spans="1:13" ht="15.75" x14ac:dyDescent="0.25">
      <c r="A502" s="297">
        <f>A496+1</f>
        <v>130</v>
      </c>
      <c r="B502" s="82"/>
      <c r="C502" s="82"/>
      <c r="D502" s="297" t="s">
        <v>190</v>
      </c>
      <c r="E502" s="297" t="s">
        <v>184</v>
      </c>
      <c r="F502" s="299" t="s">
        <v>187</v>
      </c>
      <c r="G502" s="34" t="s">
        <v>169</v>
      </c>
      <c r="H502" s="34">
        <f t="shared" ref="H502:H507" si="24">SUM(I502:J502)</f>
        <v>314.40000000000003</v>
      </c>
      <c r="I502" s="34">
        <f>SUM(I503:I506)</f>
        <v>314.40000000000003</v>
      </c>
      <c r="J502" s="6">
        <f>SUM(J503:J506)</f>
        <v>0</v>
      </c>
      <c r="K502" s="6"/>
      <c r="L502" s="3"/>
      <c r="M502" s="299" t="s">
        <v>224</v>
      </c>
    </row>
    <row r="503" spans="1:13" ht="15.75" x14ac:dyDescent="0.25">
      <c r="A503" s="298"/>
      <c r="B503" s="83"/>
      <c r="C503" s="83"/>
      <c r="D503" s="298"/>
      <c r="E503" s="298"/>
      <c r="F503" s="300"/>
      <c r="G503" s="52">
        <v>2014</v>
      </c>
      <c r="H503" s="14">
        <f t="shared" si="24"/>
        <v>90</v>
      </c>
      <c r="I503" s="14">
        <v>90</v>
      </c>
      <c r="J503" s="6"/>
      <c r="K503" s="6"/>
      <c r="L503" s="3"/>
      <c r="M503" s="300"/>
    </row>
    <row r="504" spans="1:13" ht="15.75" x14ac:dyDescent="0.25">
      <c r="A504" s="298"/>
      <c r="B504" s="83"/>
      <c r="C504" s="83"/>
      <c r="D504" s="298"/>
      <c r="E504" s="298"/>
      <c r="F504" s="300"/>
      <c r="G504" s="52">
        <v>2015</v>
      </c>
      <c r="H504" s="14">
        <f t="shared" si="24"/>
        <v>41.8</v>
      </c>
      <c r="I504" s="14">
        <v>41.8</v>
      </c>
      <c r="J504" s="6"/>
      <c r="K504" s="6"/>
      <c r="L504" s="3"/>
      <c r="M504" s="300"/>
    </row>
    <row r="505" spans="1:13" ht="15.75" x14ac:dyDescent="0.25">
      <c r="A505" s="298"/>
      <c r="B505" s="83"/>
      <c r="C505" s="83"/>
      <c r="D505" s="298"/>
      <c r="E505" s="298"/>
      <c r="F505" s="300"/>
      <c r="G505" s="52">
        <v>2016</v>
      </c>
      <c r="H505" s="14">
        <f t="shared" si="24"/>
        <v>121.5</v>
      </c>
      <c r="I505" s="14">
        <v>121.5</v>
      </c>
      <c r="J505" s="6"/>
      <c r="K505" s="6"/>
      <c r="L505" s="3"/>
      <c r="M505" s="300"/>
    </row>
    <row r="506" spans="1:13" ht="15.75" x14ac:dyDescent="0.25">
      <c r="A506" s="298"/>
      <c r="B506" s="83"/>
      <c r="C506" s="83"/>
      <c r="D506" s="298"/>
      <c r="E506" s="298"/>
      <c r="F506" s="300"/>
      <c r="G506" s="52">
        <v>2017</v>
      </c>
      <c r="H506" s="14">
        <f t="shared" si="24"/>
        <v>61.1</v>
      </c>
      <c r="I506" s="14">
        <v>61.1</v>
      </c>
      <c r="J506" s="6"/>
      <c r="K506" s="6"/>
      <c r="L506" s="3"/>
      <c r="M506" s="300"/>
    </row>
    <row r="507" spans="1:13" ht="15.75" x14ac:dyDescent="0.25">
      <c r="A507" s="298"/>
      <c r="B507" s="83"/>
      <c r="C507" s="83"/>
      <c r="D507" s="298"/>
      <c r="E507" s="298"/>
      <c r="F507" s="300"/>
      <c r="G507" s="52">
        <v>2018</v>
      </c>
      <c r="H507" s="14">
        <f t="shared" si="24"/>
        <v>44.5</v>
      </c>
      <c r="I507" s="14">
        <v>44.5</v>
      </c>
      <c r="J507" s="6"/>
      <c r="K507" s="6"/>
      <c r="L507" s="3"/>
      <c r="M507" s="300"/>
    </row>
    <row r="508" spans="1:13" ht="15.75" x14ac:dyDescent="0.25">
      <c r="A508" s="297">
        <f>A502+1</f>
        <v>131</v>
      </c>
      <c r="B508" s="82"/>
      <c r="C508" s="82"/>
      <c r="D508" s="297" t="s">
        <v>191</v>
      </c>
      <c r="E508" s="297" t="s">
        <v>184</v>
      </c>
      <c r="F508" s="299" t="s">
        <v>187</v>
      </c>
      <c r="G508" s="34" t="s">
        <v>169</v>
      </c>
      <c r="H508" s="34">
        <f t="shared" ref="H508:H513" si="25">SUM(I508:J508)</f>
        <v>311</v>
      </c>
      <c r="I508" s="34">
        <f>SUM(I509:I512)</f>
        <v>311</v>
      </c>
      <c r="J508" s="6"/>
      <c r="K508" s="6"/>
      <c r="L508" s="3"/>
      <c r="M508" s="299" t="s">
        <v>224</v>
      </c>
    </row>
    <row r="509" spans="1:13" ht="15.75" x14ac:dyDescent="0.25">
      <c r="A509" s="298"/>
      <c r="B509" s="83"/>
      <c r="C509" s="83"/>
      <c r="D509" s="298"/>
      <c r="E509" s="298"/>
      <c r="F509" s="300"/>
      <c r="G509" s="52">
        <v>2014</v>
      </c>
      <c r="H509" s="14">
        <f t="shared" si="25"/>
        <v>7</v>
      </c>
      <c r="I509" s="14">
        <v>7</v>
      </c>
      <c r="J509" s="6"/>
      <c r="K509" s="6"/>
      <c r="L509" s="3"/>
      <c r="M509" s="300"/>
    </row>
    <row r="510" spans="1:13" ht="15.75" x14ac:dyDescent="0.25">
      <c r="A510" s="298"/>
      <c r="B510" s="83"/>
      <c r="C510" s="83"/>
      <c r="D510" s="298"/>
      <c r="E510" s="298"/>
      <c r="F510" s="300"/>
      <c r="G510" s="52">
        <v>2015</v>
      </c>
      <c r="H510" s="14">
        <f t="shared" si="25"/>
        <v>68</v>
      </c>
      <c r="I510" s="14">
        <v>68</v>
      </c>
      <c r="J510" s="6"/>
      <c r="K510" s="6"/>
      <c r="L510" s="3"/>
      <c r="M510" s="300"/>
    </row>
    <row r="511" spans="1:13" ht="15.75" x14ac:dyDescent="0.25">
      <c r="A511" s="298"/>
      <c r="B511" s="83"/>
      <c r="C511" s="83"/>
      <c r="D511" s="298"/>
      <c r="E511" s="298"/>
      <c r="F511" s="300"/>
      <c r="G511" s="52">
        <v>2016</v>
      </c>
      <c r="H511" s="14">
        <f t="shared" si="25"/>
        <v>181</v>
      </c>
      <c r="I511" s="14">
        <v>181</v>
      </c>
      <c r="J511" s="6"/>
      <c r="K511" s="6"/>
      <c r="L511" s="3"/>
      <c r="M511" s="300"/>
    </row>
    <row r="512" spans="1:13" ht="15.75" x14ac:dyDescent="0.25">
      <c r="A512" s="298"/>
      <c r="B512" s="83"/>
      <c r="C512" s="83"/>
      <c r="D512" s="298"/>
      <c r="E512" s="298"/>
      <c r="F512" s="300"/>
      <c r="G512" s="52">
        <v>2017</v>
      </c>
      <c r="H512" s="14">
        <f t="shared" si="25"/>
        <v>55</v>
      </c>
      <c r="I512" s="14">
        <v>55</v>
      </c>
      <c r="J512" s="6"/>
      <c r="K512" s="6"/>
      <c r="L512" s="3"/>
      <c r="M512" s="300"/>
    </row>
    <row r="513" spans="1:13" ht="15.75" x14ac:dyDescent="0.25">
      <c r="A513" s="298"/>
      <c r="B513" s="83"/>
      <c r="C513" s="83"/>
      <c r="D513" s="298"/>
      <c r="E513" s="298"/>
      <c r="F513" s="300"/>
      <c r="G513" s="52">
        <v>2018</v>
      </c>
      <c r="H513" s="14">
        <f t="shared" si="25"/>
        <v>57.3</v>
      </c>
      <c r="I513" s="14">
        <v>57.3</v>
      </c>
      <c r="J513" s="6"/>
      <c r="K513" s="6"/>
      <c r="L513" s="3"/>
      <c r="M513" s="300"/>
    </row>
    <row r="514" spans="1:13" ht="15.75" x14ac:dyDescent="0.25">
      <c r="A514" s="297">
        <f>A508+1</f>
        <v>132</v>
      </c>
      <c r="B514" s="82"/>
      <c r="C514" s="82"/>
      <c r="D514" s="297" t="s">
        <v>192</v>
      </c>
      <c r="E514" s="297" t="s">
        <v>184</v>
      </c>
      <c r="F514" s="299" t="s">
        <v>43</v>
      </c>
      <c r="G514" s="34" t="s">
        <v>169</v>
      </c>
      <c r="H514" s="34">
        <f t="shared" ref="H514:H519" si="26">SUM(I514:J514)</f>
        <v>2756.5</v>
      </c>
      <c r="I514" s="34">
        <f>SUM(I515:I518)</f>
        <v>2756.5</v>
      </c>
      <c r="J514" s="6"/>
      <c r="K514" s="6"/>
      <c r="L514" s="3"/>
      <c r="M514" s="299" t="s">
        <v>224</v>
      </c>
    </row>
    <row r="515" spans="1:13" ht="15.75" x14ac:dyDescent="0.25">
      <c r="A515" s="298"/>
      <c r="B515" s="83"/>
      <c r="C515" s="83"/>
      <c r="D515" s="298"/>
      <c r="E515" s="298"/>
      <c r="F515" s="300"/>
      <c r="G515" s="52">
        <v>2014</v>
      </c>
      <c r="H515" s="14">
        <f t="shared" si="26"/>
        <v>6</v>
      </c>
      <c r="I515" s="14">
        <v>6</v>
      </c>
      <c r="J515" s="6"/>
      <c r="K515" s="6"/>
      <c r="L515" s="3"/>
      <c r="M515" s="300"/>
    </row>
    <row r="516" spans="1:13" ht="15.75" x14ac:dyDescent="0.25">
      <c r="A516" s="298"/>
      <c r="B516" s="83"/>
      <c r="C516" s="83"/>
      <c r="D516" s="298"/>
      <c r="E516" s="298"/>
      <c r="F516" s="300"/>
      <c r="G516" s="52">
        <v>2015</v>
      </c>
      <c r="H516" s="14">
        <f t="shared" si="26"/>
        <v>3</v>
      </c>
      <c r="I516" s="14">
        <v>3</v>
      </c>
      <c r="J516" s="6"/>
      <c r="K516" s="6"/>
      <c r="L516" s="3"/>
      <c r="M516" s="300"/>
    </row>
    <row r="517" spans="1:13" ht="15.75" x14ac:dyDescent="0.25">
      <c r="A517" s="298"/>
      <c r="B517" s="83"/>
      <c r="C517" s="83"/>
      <c r="D517" s="298"/>
      <c r="E517" s="298"/>
      <c r="F517" s="300"/>
      <c r="G517" s="52">
        <v>2016</v>
      </c>
      <c r="H517" s="14">
        <f t="shared" si="26"/>
        <v>1409.9</v>
      </c>
      <c r="I517" s="14">
        <v>1409.9</v>
      </c>
      <c r="J517" s="6"/>
      <c r="K517" s="6"/>
      <c r="L517" s="3"/>
      <c r="M517" s="300"/>
    </row>
    <row r="518" spans="1:13" ht="15.75" x14ac:dyDescent="0.25">
      <c r="A518" s="298"/>
      <c r="B518" s="83"/>
      <c r="C518" s="83"/>
      <c r="D518" s="298"/>
      <c r="E518" s="298"/>
      <c r="F518" s="300"/>
      <c r="G518" s="52">
        <v>2017</v>
      </c>
      <c r="H518" s="14">
        <f t="shared" si="26"/>
        <v>1337.6</v>
      </c>
      <c r="I518" s="14">
        <v>1337.6</v>
      </c>
      <c r="J518" s="6"/>
      <c r="K518" s="6"/>
      <c r="L518" s="3"/>
      <c r="M518" s="300"/>
    </row>
    <row r="519" spans="1:13" ht="15.75" x14ac:dyDescent="0.25">
      <c r="A519" s="298"/>
      <c r="B519" s="83"/>
      <c r="C519" s="83"/>
      <c r="D519" s="298"/>
      <c r="E519" s="298"/>
      <c r="F519" s="300"/>
      <c r="G519" s="52">
        <v>2018</v>
      </c>
      <c r="H519" s="14">
        <f t="shared" si="26"/>
        <v>48.9</v>
      </c>
      <c r="I519" s="14">
        <v>48.9</v>
      </c>
      <c r="J519" s="6"/>
      <c r="K519" s="6"/>
      <c r="L519" s="3"/>
      <c r="M519" s="300"/>
    </row>
    <row r="520" spans="1:13" ht="15.75" x14ac:dyDescent="0.25">
      <c r="A520" s="297">
        <f>A514+1</f>
        <v>133</v>
      </c>
      <c r="B520" s="82"/>
      <c r="C520" s="82"/>
      <c r="D520" s="297" t="s">
        <v>193</v>
      </c>
      <c r="E520" s="297" t="s">
        <v>184</v>
      </c>
      <c r="F520" s="299" t="s">
        <v>187</v>
      </c>
      <c r="G520" s="34" t="s">
        <v>169</v>
      </c>
      <c r="H520" s="34">
        <f t="shared" ref="H520:H525" si="27">SUM(I520:J520)</f>
        <v>3106.5</v>
      </c>
      <c r="I520" s="34">
        <f>SUM(I521:I524)</f>
        <v>3106.5</v>
      </c>
      <c r="J520" s="6">
        <f>SUM(J521:J524)</f>
        <v>0</v>
      </c>
      <c r="K520" s="6"/>
      <c r="L520" s="3"/>
      <c r="M520" s="299" t="s">
        <v>224</v>
      </c>
    </row>
    <row r="521" spans="1:13" ht="15.75" x14ac:dyDescent="0.25">
      <c r="A521" s="298"/>
      <c r="B521" s="83"/>
      <c r="C521" s="83"/>
      <c r="D521" s="298"/>
      <c r="E521" s="298"/>
      <c r="F521" s="300"/>
      <c r="G521" s="52">
        <v>2014</v>
      </c>
      <c r="H521" s="14">
        <f t="shared" si="27"/>
        <v>135.5</v>
      </c>
      <c r="I521" s="14">
        <v>135.5</v>
      </c>
      <c r="J521" s="6"/>
      <c r="K521" s="6"/>
      <c r="L521" s="3"/>
      <c r="M521" s="300"/>
    </row>
    <row r="522" spans="1:13" ht="15.75" x14ac:dyDescent="0.25">
      <c r="A522" s="298"/>
      <c r="B522" s="83"/>
      <c r="C522" s="83"/>
      <c r="D522" s="298"/>
      <c r="E522" s="298"/>
      <c r="F522" s="300"/>
      <c r="G522" s="52">
        <v>2015</v>
      </c>
      <c r="H522" s="14">
        <f t="shared" si="27"/>
        <v>771.7</v>
      </c>
      <c r="I522" s="14">
        <v>771.7</v>
      </c>
      <c r="J522" s="6"/>
      <c r="K522" s="6"/>
      <c r="L522" s="3"/>
      <c r="M522" s="300"/>
    </row>
    <row r="523" spans="1:13" ht="15.75" x14ac:dyDescent="0.25">
      <c r="A523" s="298"/>
      <c r="B523" s="83"/>
      <c r="C523" s="83"/>
      <c r="D523" s="298"/>
      <c r="E523" s="298"/>
      <c r="F523" s="300"/>
      <c r="G523" s="52">
        <v>2016</v>
      </c>
      <c r="H523" s="14">
        <f t="shared" si="27"/>
        <v>306.7</v>
      </c>
      <c r="I523" s="14">
        <v>306.7</v>
      </c>
      <c r="J523" s="6"/>
      <c r="K523" s="6"/>
      <c r="L523" s="3"/>
      <c r="M523" s="300"/>
    </row>
    <row r="524" spans="1:13" ht="15.75" x14ac:dyDescent="0.25">
      <c r="A524" s="298"/>
      <c r="B524" s="83"/>
      <c r="C524" s="83"/>
      <c r="D524" s="298"/>
      <c r="E524" s="298"/>
      <c r="F524" s="300"/>
      <c r="G524" s="52">
        <v>2017</v>
      </c>
      <c r="H524" s="14">
        <f t="shared" si="27"/>
        <v>1892.6</v>
      </c>
      <c r="I524" s="14">
        <v>1892.6</v>
      </c>
      <c r="J524" s="6"/>
      <c r="K524" s="6"/>
      <c r="L524" s="3"/>
      <c r="M524" s="300"/>
    </row>
    <row r="525" spans="1:13" ht="15.75" x14ac:dyDescent="0.25">
      <c r="A525" s="298"/>
      <c r="B525" s="83"/>
      <c r="C525" s="83"/>
      <c r="D525" s="298"/>
      <c r="E525" s="298"/>
      <c r="F525" s="300"/>
      <c r="G525" s="52">
        <v>2018</v>
      </c>
      <c r="H525" s="14">
        <f t="shared" si="27"/>
        <v>593.6</v>
      </c>
      <c r="I525" s="14">
        <v>593.6</v>
      </c>
      <c r="J525" s="6"/>
      <c r="K525" s="6"/>
      <c r="L525" s="3"/>
      <c r="M525" s="300"/>
    </row>
    <row r="526" spans="1:13" ht="15.75" x14ac:dyDescent="0.25">
      <c r="A526" s="297">
        <f>A520+1</f>
        <v>134</v>
      </c>
      <c r="B526" s="82"/>
      <c r="C526" s="82"/>
      <c r="D526" s="297" t="s">
        <v>194</v>
      </c>
      <c r="E526" s="297" t="s">
        <v>184</v>
      </c>
      <c r="F526" s="299" t="s">
        <v>187</v>
      </c>
      <c r="G526" s="34" t="s">
        <v>169</v>
      </c>
      <c r="H526" s="34">
        <f t="shared" ref="H526:H531" si="28">SUM(I526:J526)</f>
        <v>400.56</v>
      </c>
      <c r="I526" s="34">
        <f>SUM(I527:I530)</f>
        <v>400.56</v>
      </c>
      <c r="J526" s="6">
        <f>SUM(J527:J530)</f>
        <v>0</v>
      </c>
      <c r="K526" s="6"/>
      <c r="L526" s="3"/>
      <c r="M526" s="299" t="s">
        <v>224</v>
      </c>
    </row>
    <row r="527" spans="1:13" ht="15.75" x14ac:dyDescent="0.25">
      <c r="A527" s="298"/>
      <c r="B527" s="83"/>
      <c r="C527" s="83"/>
      <c r="D527" s="298"/>
      <c r="E527" s="298"/>
      <c r="F527" s="300"/>
      <c r="G527" s="52">
        <v>2014</v>
      </c>
      <c r="H527" s="14">
        <f t="shared" si="28"/>
        <v>14</v>
      </c>
      <c r="I527" s="14">
        <v>14</v>
      </c>
      <c r="J527" s="6"/>
      <c r="K527" s="6"/>
      <c r="L527" s="3"/>
      <c r="M527" s="300"/>
    </row>
    <row r="528" spans="1:13" ht="15.75" x14ac:dyDescent="0.25">
      <c r="A528" s="298"/>
      <c r="B528" s="83"/>
      <c r="C528" s="83"/>
      <c r="D528" s="298"/>
      <c r="E528" s="298"/>
      <c r="F528" s="300"/>
      <c r="G528" s="52">
        <v>2015</v>
      </c>
      <c r="H528" s="14">
        <f t="shared" si="28"/>
        <v>6</v>
      </c>
      <c r="I528" s="14">
        <v>6</v>
      </c>
      <c r="J528" s="6"/>
      <c r="K528" s="6"/>
      <c r="L528" s="3"/>
      <c r="M528" s="300"/>
    </row>
    <row r="529" spans="1:13" ht="15.75" x14ac:dyDescent="0.25">
      <c r="A529" s="298"/>
      <c r="B529" s="83"/>
      <c r="C529" s="83"/>
      <c r="D529" s="298"/>
      <c r="E529" s="298"/>
      <c r="F529" s="300"/>
      <c r="G529" s="52">
        <v>2016</v>
      </c>
      <c r="H529" s="14">
        <f t="shared" si="28"/>
        <v>254.86</v>
      </c>
      <c r="I529" s="14">
        <v>254.86</v>
      </c>
      <c r="J529" s="6"/>
      <c r="K529" s="6"/>
      <c r="L529" s="3"/>
      <c r="M529" s="300"/>
    </row>
    <row r="530" spans="1:13" ht="15.75" x14ac:dyDescent="0.25">
      <c r="A530" s="298"/>
      <c r="B530" s="83"/>
      <c r="C530" s="83"/>
      <c r="D530" s="298"/>
      <c r="E530" s="298"/>
      <c r="F530" s="300"/>
      <c r="G530" s="52">
        <v>2017</v>
      </c>
      <c r="H530" s="14">
        <f t="shared" si="28"/>
        <v>125.7</v>
      </c>
      <c r="I530" s="14">
        <v>125.7</v>
      </c>
      <c r="J530" s="6"/>
      <c r="K530" s="6"/>
      <c r="L530" s="3"/>
      <c r="M530" s="300"/>
    </row>
    <row r="531" spans="1:13" ht="15.75" x14ac:dyDescent="0.25">
      <c r="A531" s="298"/>
      <c r="B531" s="83"/>
      <c r="C531" s="83"/>
      <c r="D531" s="298"/>
      <c r="E531" s="298"/>
      <c r="F531" s="300"/>
      <c r="G531" s="52">
        <v>2018</v>
      </c>
      <c r="H531" s="14">
        <f t="shared" si="28"/>
        <v>56.44</v>
      </c>
      <c r="I531" s="14">
        <v>56.44</v>
      </c>
      <c r="J531" s="6"/>
      <c r="K531" s="6"/>
      <c r="L531" s="3"/>
      <c r="M531" s="300"/>
    </row>
    <row r="532" spans="1:13" ht="15.75" x14ac:dyDescent="0.25">
      <c r="A532" s="297">
        <f>A526+1</f>
        <v>135</v>
      </c>
      <c r="B532" s="82"/>
      <c r="C532" s="82"/>
      <c r="D532" s="297" t="s">
        <v>195</v>
      </c>
      <c r="E532" s="297" t="s">
        <v>184</v>
      </c>
      <c r="F532" s="299" t="s">
        <v>187</v>
      </c>
      <c r="G532" s="34" t="s">
        <v>169</v>
      </c>
      <c r="H532" s="34">
        <f t="shared" ref="H532:H537" si="29">SUM(I532:J532)</f>
        <v>264.7</v>
      </c>
      <c r="I532" s="34">
        <f>SUM(I533:I536)</f>
        <v>264.7</v>
      </c>
      <c r="J532" s="6">
        <f>SUM(J533:J536)</f>
        <v>0</v>
      </c>
      <c r="K532" s="6"/>
      <c r="L532" s="3"/>
      <c r="M532" s="299" t="s">
        <v>224</v>
      </c>
    </row>
    <row r="533" spans="1:13" ht="15.75" x14ac:dyDescent="0.25">
      <c r="A533" s="298"/>
      <c r="B533" s="83"/>
      <c r="C533" s="83"/>
      <c r="D533" s="298"/>
      <c r="E533" s="298"/>
      <c r="F533" s="300"/>
      <c r="G533" s="52">
        <v>2014</v>
      </c>
      <c r="H533" s="14">
        <f t="shared" si="29"/>
        <v>12</v>
      </c>
      <c r="I533" s="14">
        <v>12</v>
      </c>
      <c r="J533" s="6"/>
      <c r="K533" s="6"/>
      <c r="L533" s="3"/>
      <c r="M533" s="300"/>
    </row>
    <row r="534" spans="1:13" ht="15.75" x14ac:dyDescent="0.25">
      <c r="A534" s="298"/>
      <c r="B534" s="83"/>
      <c r="C534" s="83"/>
      <c r="D534" s="298"/>
      <c r="E534" s="298"/>
      <c r="F534" s="300"/>
      <c r="G534" s="52">
        <v>2015</v>
      </c>
      <c r="H534" s="14">
        <f t="shared" si="29"/>
        <v>3.6</v>
      </c>
      <c r="I534" s="14">
        <v>3.6</v>
      </c>
      <c r="J534" s="6"/>
      <c r="K534" s="6"/>
      <c r="L534" s="3"/>
      <c r="M534" s="300"/>
    </row>
    <row r="535" spans="1:13" ht="15.75" x14ac:dyDescent="0.25">
      <c r="A535" s="298"/>
      <c r="B535" s="83"/>
      <c r="C535" s="83"/>
      <c r="D535" s="298"/>
      <c r="E535" s="298"/>
      <c r="F535" s="300"/>
      <c r="G535" s="52">
        <v>2016</v>
      </c>
      <c r="H535" s="14">
        <f t="shared" si="29"/>
        <v>184.1</v>
      </c>
      <c r="I535" s="14">
        <v>184.1</v>
      </c>
      <c r="J535" s="6"/>
      <c r="K535" s="6"/>
      <c r="L535" s="3"/>
      <c r="M535" s="300"/>
    </row>
    <row r="536" spans="1:13" ht="15.75" x14ac:dyDescent="0.25">
      <c r="A536" s="298"/>
      <c r="B536" s="83"/>
      <c r="C536" s="83"/>
      <c r="D536" s="298"/>
      <c r="E536" s="298"/>
      <c r="F536" s="300"/>
      <c r="G536" s="52">
        <v>2017</v>
      </c>
      <c r="H536" s="14">
        <f t="shared" si="29"/>
        <v>65</v>
      </c>
      <c r="I536" s="14">
        <v>65</v>
      </c>
      <c r="J536" s="6"/>
      <c r="K536" s="6"/>
      <c r="L536" s="3"/>
      <c r="M536" s="300"/>
    </row>
    <row r="537" spans="1:13" ht="15.75" x14ac:dyDescent="0.25">
      <c r="A537" s="298"/>
      <c r="B537" s="83"/>
      <c r="C537" s="83"/>
      <c r="D537" s="298"/>
      <c r="E537" s="298"/>
      <c r="F537" s="300"/>
      <c r="G537" s="52">
        <v>2018</v>
      </c>
      <c r="H537" s="14">
        <f t="shared" si="29"/>
        <v>63.9</v>
      </c>
      <c r="I537" s="14">
        <v>63.9</v>
      </c>
      <c r="J537" s="6"/>
      <c r="K537" s="6"/>
      <c r="L537" s="3"/>
      <c r="M537" s="300"/>
    </row>
    <row r="538" spans="1:13" ht="15.75" x14ac:dyDescent="0.25">
      <c r="A538" s="297">
        <f>A532+1</f>
        <v>136</v>
      </c>
      <c r="B538" s="82"/>
      <c r="C538" s="82"/>
      <c r="D538" s="297" t="s">
        <v>196</v>
      </c>
      <c r="E538" s="297" t="s">
        <v>184</v>
      </c>
      <c r="F538" s="299" t="s">
        <v>43</v>
      </c>
      <c r="G538" s="34" t="s">
        <v>169</v>
      </c>
      <c r="H538" s="34">
        <f t="shared" ref="H538:H543" si="30">SUM(I538:J538)</f>
        <v>195.9</v>
      </c>
      <c r="I538" s="34">
        <f>SUM(I539:I542)</f>
        <v>195.9</v>
      </c>
      <c r="J538" s="6">
        <f>SUM(J539:J542)</f>
        <v>0</v>
      </c>
      <c r="K538" s="6"/>
      <c r="L538" s="3"/>
      <c r="M538" s="299" t="s">
        <v>224</v>
      </c>
    </row>
    <row r="539" spans="1:13" ht="15.75" x14ac:dyDescent="0.25">
      <c r="A539" s="298"/>
      <c r="B539" s="83"/>
      <c r="C539" s="83"/>
      <c r="D539" s="298"/>
      <c r="E539" s="298"/>
      <c r="F539" s="300"/>
      <c r="G539" s="52">
        <v>2014</v>
      </c>
      <c r="H539" s="14">
        <f t="shared" si="30"/>
        <v>8</v>
      </c>
      <c r="I539" s="14">
        <v>8</v>
      </c>
      <c r="J539" s="6"/>
      <c r="K539" s="6"/>
      <c r="L539" s="3"/>
      <c r="M539" s="300"/>
    </row>
    <row r="540" spans="1:13" ht="15.75" x14ac:dyDescent="0.25">
      <c r="A540" s="298"/>
      <c r="B540" s="83"/>
      <c r="C540" s="83"/>
      <c r="D540" s="298"/>
      <c r="E540" s="298"/>
      <c r="F540" s="300"/>
      <c r="G540" s="52">
        <v>2015</v>
      </c>
      <c r="H540" s="14">
        <f t="shared" si="30"/>
        <v>3</v>
      </c>
      <c r="I540" s="14">
        <v>3</v>
      </c>
      <c r="J540" s="6"/>
      <c r="K540" s="6"/>
      <c r="L540" s="3"/>
      <c r="M540" s="300"/>
    </row>
    <row r="541" spans="1:13" ht="15.75" x14ac:dyDescent="0.25">
      <c r="A541" s="298"/>
      <c r="B541" s="83"/>
      <c r="C541" s="83"/>
      <c r="D541" s="298"/>
      <c r="E541" s="298"/>
      <c r="F541" s="300"/>
      <c r="G541" s="52">
        <v>2016</v>
      </c>
      <c r="H541" s="14">
        <f t="shared" si="30"/>
        <v>124.9</v>
      </c>
      <c r="I541" s="14">
        <v>124.9</v>
      </c>
      <c r="J541" s="6"/>
      <c r="K541" s="6"/>
      <c r="L541" s="3"/>
      <c r="M541" s="300"/>
    </row>
    <row r="542" spans="1:13" ht="15.75" x14ac:dyDescent="0.25">
      <c r="A542" s="298"/>
      <c r="B542" s="83"/>
      <c r="C542" s="83"/>
      <c r="D542" s="298"/>
      <c r="E542" s="298"/>
      <c r="F542" s="300"/>
      <c r="G542" s="52">
        <v>2017</v>
      </c>
      <c r="H542" s="14">
        <f t="shared" si="30"/>
        <v>60</v>
      </c>
      <c r="I542" s="14">
        <v>60</v>
      </c>
      <c r="J542" s="6"/>
      <c r="K542" s="6"/>
      <c r="L542" s="3"/>
      <c r="M542" s="300"/>
    </row>
    <row r="543" spans="1:13" ht="15.75" x14ac:dyDescent="0.25">
      <c r="A543" s="298"/>
      <c r="B543" s="83"/>
      <c r="C543" s="83"/>
      <c r="D543" s="298"/>
      <c r="E543" s="298"/>
      <c r="F543" s="300"/>
      <c r="G543" s="52">
        <v>2018</v>
      </c>
      <c r="H543" s="14">
        <f t="shared" si="30"/>
        <v>59.1</v>
      </c>
      <c r="I543" s="14">
        <v>59.1</v>
      </c>
      <c r="J543" s="6"/>
      <c r="K543" s="6"/>
      <c r="L543" s="3"/>
      <c r="M543" s="300"/>
    </row>
    <row r="544" spans="1:13" ht="15.75" x14ac:dyDescent="0.25">
      <c r="A544" s="297">
        <f>A538+1</f>
        <v>137</v>
      </c>
      <c r="B544" s="82"/>
      <c r="C544" s="82"/>
      <c r="D544" s="297" t="s">
        <v>197</v>
      </c>
      <c r="E544" s="297" t="s">
        <v>184</v>
      </c>
      <c r="F544" s="299" t="s">
        <v>43</v>
      </c>
      <c r="G544" s="34" t="s">
        <v>169</v>
      </c>
      <c r="H544" s="34">
        <f t="shared" ref="H544:H578" si="31">SUM(I544:J544)</f>
        <v>267.45</v>
      </c>
      <c r="I544" s="34">
        <f>SUM(I545:I548)</f>
        <v>267.45</v>
      </c>
      <c r="J544" s="6">
        <f>SUM(J545:J548)</f>
        <v>0</v>
      </c>
      <c r="K544" s="6"/>
      <c r="L544" s="3"/>
      <c r="M544" s="299" t="s">
        <v>224</v>
      </c>
    </row>
    <row r="545" spans="1:13" ht="15.75" x14ac:dyDescent="0.25">
      <c r="A545" s="298"/>
      <c r="B545" s="83"/>
      <c r="C545" s="83"/>
      <c r="D545" s="298"/>
      <c r="E545" s="298"/>
      <c r="F545" s="300"/>
      <c r="G545" s="52">
        <v>2014</v>
      </c>
      <c r="H545" s="14">
        <f t="shared" si="31"/>
        <v>10</v>
      </c>
      <c r="I545" s="14">
        <v>10</v>
      </c>
      <c r="J545" s="6"/>
      <c r="K545" s="6"/>
      <c r="L545" s="3"/>
      <c r="M545" s="300"/>
    </row>
    <row r="546" spans="1:13" ht="15.75" x14ac:dyDescent="0.25">
      <c r="A546" s="298"/>
      <c r="B546" s="83"/>
      <c r="C546" s="83"/>
      <c r="D546" s="298"/>
      <c r="E546" s="298"/>
      <c r="F546" s="300"/>
      <c r="G546" s="52">
        <v>2015</v>
      </c>
      <c r="H546" s="14">
        <f t="shared" si="31"/>
        <v>2</v>
      </c>
      <c r="I546" s="14">
        <v>2</v>
      </c>
      <c r="J546" s="6"/>
      <c r="K546" s="6"/>
      <c r="L546" s="3"/>
      <c r="M546" s="300"/>
    </row>
    <row r="547" spans="1:13" ht="15.75" x14ac:dyDescent="0.25">
      <c r="A547" s="298"/>
      <c r="B547" s="83"/>
      <c r="C547" s="83"/>
      <c r="D547" s="298"/>
      <c r="E547" s="298"/>
      <c r="F547" s="300"/>
      <c r="G547" s="52">
        <v>2016</v>
      </c>
      <c r="H547" s="14">
        <f t="shared" si="31"/>
        <v>154.93</v>
      </c>
      <c r="I547" s="14">
        <v>154.93</v>
      </c>
      <c r="J547" s="6"/>
      <c r="K547" s="6"/>
      <c r="L547" s="3"/>
      <c r="M547" s="300"/>
    </row>
    <row r="548" spans="1:13" ht="15.75" x14ac:dyDescent="0.25">
      <c r="A548" s="298"/>
      <c r="B548" s="83"/>
      <c r="C548" s="83"/>
      <c r="D548" s="298"/>
      <c r="E548" s="298"/>
      <c r="F548" s="300"/>
      <c r="G548" s="52">
        <v>2017</v>
      </c>
      <c r="H548" s="14">
        <f t="shared" si="31"/>
        <v>100.52</v>
      </c>
      <c r="I548" s="14">
        <v>100.52</v>
      </c>
      <c r="J548" s="6"/>
      <c r="K548" s="6"/>
      <c r="L548" s="3"/>
      <c r="M548" s="300"/>
    </row>
    <row r="549" spans="1:13" ht="15.75" x14ac:dyDescent="0.25">
      <c r="A549" s="297">
        <f>A544+1</f>
        <v>138</v>
      </c>
      <c r="B549" s="82"/>
      <c r="C549" s="82"/>
      <c r="D549" s="297" t="s">
        <v>198</v>
      </c>
      <c r="E549" s="297" t="s">
        <v>184</v>
      </c>
      <c r="F549" s="299" t="s">
        <v>43</v>
      </c>
      <c r="G549" s="34" t="s">
        <v>169</v>
      </c>
      <c r="H549" s="34">
        <f t="shared" si="31"/>
        <v>335.64</v>
      </c>
      <c r="I549" s="34">
        <f>SUM(I550:I553)</f>
        <v>335.64</v>
      </c>
      <c r="J549" s="6">
        <f>SUM(J550:J553)</f>
        <v>0</v>
      </c>
      <c r="K549" s="6"/>
      <c r="L549" s="3"/>
      <c r="M549" s="299" t="s">
        <v>224</v>
      </c>
    </row>
    <row r="550" spans="1:13" ht="15.75" x14ac:dyDescent="0.25">
      <c r="A550" s="298"/>
      <c r="B550" s="83"/>
      <c r="C550" s="83"/>
      <c r="D550" s="298"/>
      <c r="E550" s="298"/>
      <c r="F550" s="300"/>
      <c r="G550" s="52">
        <v>2014</v>
      </c>
      <c r="H550" s="14">
        <f t="shared" si="31"/>
        <v>12.8</v>
      </c>
      <c r="I550" s="14">
        <v>12.8</v>
      </c>
      <c r="J550" s="6"/>
      <c r="K550" s="6"/>
      <c r="L550" s="3"/>
      <c r="M550" s="300"/>
    </row>
    <row r="551" spans="1:13" ht="15.75" x14ac:dyDescent="0.25">
      <c r="A551" s="298"/>
      <c r="B551" s="83"/>
      <c r="C551" s="83"/>
      <c r="D551" s="298"/>
      <c r="E551" s="298"/>
      <c r="F551" s="300"/>
      <c r="G551" s="52">
        <v>2015</v>
      </c>
      <c r="H551" s="14">
        <f t="shared" si="31"/>
        <v>3</v>
      </c>
      <c r="I551" s="14">
        <v>3</v>
      </c>
      <c r="J551" s="6"/>
      <c r="K551" s="6"/>
      <c r="L551" s="3"/>
      <c r="M551" s="300"/>
    </row>
    <row r="552" spans="1:13" ht="15.75" x14ac:dyDescent="0.25">
      <c r="A552" s="298"/>
      <c r="B552" s="83"/>
      <c r="C552" s="83"/>
      <c r="D552" s="298"/>
      <c r="E552" s="298"/>
      <c r="F552" s="300"/>
      <c r="G552" s="52">
        <v>2016</v>
      </c>
      <c r="H552" s="14">
        <f t="shared" si="31"/>
        <v>189.93</v>
      </c>
      <c r="I552" s="14">
        <v>189.93</v>
      </c>
      <c r="J552" s="6"/>
      <c r="K552" s="6"/>
      <c r="L552" s="3"/>
      <c r="M552" s="300"/>
    </row>
    <row r="553" spans="1:13" ht="15.75" x14ac:dyDescent="0.25">
      <c r="A553" s="298"/>
      <c r="B553" s="83"/>
      <c r="C553" s="83"/>
      <c r="D553" s="298"/>
      <c r="E553" s="298"/>
      <c r="F553" s="300"/>
      <c r="G553" s="52">
        <v>2017</v>
      </c>
      <c r="H553" s="14">
        <f t="shared" si="31"/>
        <v>129.91</v>
      </c>
      <c r="I553" s="14">
        <v>129.91</v>
      </c>
      <c r="J553" s="6"/>
      <c r="K553" s="6"/>
      <c r="L553" s="3"/>
      <c r="M553" s="300"/>
    </row>
    <row r="554" spans="1:13" ht="15.75" x14ac:dyDescent="0.25">
      <c r="A554" s="297">
        <f>A549+1</f>
        <v>139</v>
      </c>
      <c r="B554" s="82"/>
      <c r="C554" s="82"/>
      <c r="D554" s="297" t="s">
        <v>199</v>
      </c>
      <c r="E554" s="297" t="s">
        <v>184</v>
      </c>
      <c r="F554" s="299" t="s">
        <v>43</v>
      </c>
      <c r="G554" s="34" t="s">
        <v>169</v>
      </c>
      <c r="H554" s="34">
        <f t="shared" si="31"/>
        <v>186.75</v>
      </c>
      <c r="I554" s="34">
        <f>SUM(I555:I558)</f>
        <v>186.75</v>
      </c>
      <c r="J554" s="6">
        <f>SUM(J555:J558)</f>
        <v>0</v>
      </c>
      <c r="K554" s="6"/>
      <c r="L554" s="3"/>
      <c r="M554" s="299" t="s">
        <v>224</v>
      </c>
    </row>
    <row r="555" spans="1:13" ht="15.75" x14ac:dyDescent="0.25">
      <c r="A555" s="298"/>
      <c r="B555" s="83"/>
      <c r="C555" s="83"/>
      <c r="D555" s="298"/>
      <c r="E555" s="298"/>
      <c r="F555" s="300"/>
      <c r="G555" s="52">
        <v>2014</v>
      </c>
      <c r="H555" s="14">
        <f t="shared" si="31"/>
        <v>6.4</v>
      </c>
      <c r="I555" s="14">
        <v>6.4</v>
      </c>
      <c r="J555" s="6"/>
      <c r="K555" s="6"/>
      <c r="L555" s="3"/>
      <c r="M555" s="300"/>
    </row>
    <row r="556" spans="1:13" ht="15.75" x14ac:dyDescent="0.25">
      <c r="A556" s="298"/>
      <c r="B556" s="83"/>
      <c r="C556" s="83"/>
      <c r="D556" s="298"/>
      <c r="E556" s="298"/>
      <c r="F556" s="300"/>
      <c r="G556" s="52">
        <v>2015</v>
      </c>
      <c r="H556" s="14">
        <f t="shared" si="31"/>
        <v>1</v>
      </c>
      <c r="I556" s="14">
        <v>1</v>
      </c>
      <c r="J556" s="6"/>
      <c r="K556" s="6"/>
      <c r="L556" s="3"/>
      <c r="M556" s="300"/>
    </row>
    <row r="557" spans="1:13" ht="15.75" x14ac:dyDescent="0.25">
      <c r="A557" s="298"/>
      <c r="B557" s="83"/>
      <c r="C557" s="83"/>
      <c r="D557" s="298"/>
      <c r="E557" s="298"/>
      <c r="F557" s="300"/>
      <c r="G557" s="52">
        <v>2016</v>
      </c>
      <c r="H557" s="14">
        <f t="shared" si="31"/>
        <v>119.93</v>
      </c>
      <c r="I557" s="14">
        <v>119.93</v>
      </c>
      <c r="J557" s="6"/>
      <c r="K557" s="6"/>
      <c r="L557" s="3"/>
      <c r="M557" s="300"/>
    </row>
    <row r="558" spans="1:13" ht="15.75" x14ac:dyDescent="0.25">
      <c r="A558" s="298"/>
      <c r="B558" s="83"/>
      <c r="C558" s="83"/>
      <c r="D558" s="298"/>
      <c r="E558" s="298"/>
      <c r="F558" s="300"/>
      <c r="G558" s="52">
        <v>2017</v>
      </c>
      <c r="H558" s="14">
        <f t="shared" si="31"/>
        <v>59.42</v>
      </c>
      <c r="I558" s="14">
        <v>59.42</v>
      </c>
      <c r="J558" s="6"/>
      <c r="K558" s="6"/>
      <c r="L558" s="3"/>
      <c r="M558" s="300"/>
    </row>
    <row r="559" spans="1:13" ht="15.75" x14ac:dyDescent="0.25">
      <c r="A559" s="297">
        <f>A554+1</f>
        <v>140</v>
      </c>
      <c r="B559" s="82"/>
      <c r="C559" s="82"/>
      <c r="D559" s="297" t="s">
        <v>200</v>
      </c>
      <c r="E559" s="297" t="s">
        <v>184</v>
      </c>
      <c r="F559" s="299" t="s">
        <v>43</v>
      </c>
      <c r="G559" s="34" t="s">
        <v>169</v>
      </c>
      <c r="H559" s="34">
        <f t="shared" si="31"/>
        <v>382.42</v>
      </c>
      <c r="I559" s="34">
        <f>SUM(I560:I563)</f>
        <v>382.42</v>
      </c>
      <c r="J559" s="6">
        <f>SUM(J560:J563)</f>
        <v>0</v>
      </c>
      <c r="K559" s="6"/>
      <c r="L559" s="3"/>
      <c r="M559" s="299" t="s">
        <v>224</v>
      </c>
    </row>
    <row r="560" spans="1:13" ht="15.75" x14ac:dyDescent="0.25">
      <c r="A560" s="298"/>
      <c r="B560" s="83"/>
      <c r="C560" s="83"/>
      <c r="D560" s="298"/>
      <c r="E560" s="298"/>
      <c r="F560" s="300"/>
      <c r="G560" s="52">
        <v>2014</v>
      </c>
      <c r="H560" s="14">
        <f t="shared" si="31"/>
        <v>17</v>
      </c>
      <c r="I560" s="14">
        <v>17</v>
      </c>
      <c r="J560" s="6"/>
      <c r="K560" s="6"/>
      <c r="L560" s="3"/>
      <c r="M560" s="300"/>
    </row>
    <row r="561" spans="1:13" ht="15.75" x14ac:dyDescent="0.25">
      <c r="A561" s="298"/>
      <c r="B561" s="83"/>
      <c r="C561" s="83"/>
      <c r="D561" s="298"/>
      <c r="E561" s="298"/>
      <c r="F561" s="300"/>
      <c r="G561" s="52">
        <v>2015</v>
      </c>
      <c r="H561" s="14">
        <f t="shared" si="31"/>
        <v>2.4</v>
      </c>
      <c r="I561" s="14">
        <v>2.4</v>
      </c>
      <c r="J561" s="6"/>
      <c r="K561" s="6"/>
      <c r="L561" s="3"/>
      <c r="M561" s="300"/>
    </row>
    <row r="562" spans="1:13" ht="15.75" x14ac:dyDescent="0.25">
      <c r="A562" s="298"/>
      <c r="B562" s="83"/>
      <c r="C562" s="83"/>
      <c r="D562" s="298"/>
      <c r="E562" s="298"/>
      <c r="F562" s="300"/>
      <c r="G562" s="52">
        <v>2016</v>
      </c>
      <c r="H562" s="14">
        <f t="shared" si="31"/>
        <v>209.93</v>
      </c>
      <c r="I562" s="14">
        <v>209.93</v>
      </c>
      <c r="J562" s="6"/>
      <c r="K562" s="6"/>
      <c r="L562" s="3"/>
      <c r="M562" s="300"/>
    </row>
    <row r="563" spans="1:13" ht="15.75" x14ac:dyDescent="0.25">
      <c r="A563" s="298"/>
      <c r="B563" s="83"/>
      <c r="C563" s="83"/>
      <c r="D563" s="298"/>
      <c r="E563" s="298"/>
      <c r="F563" s="300"/>
      <c r="G563" s="52">
        <v>2017</v>
      </c>
      <c r="H563" s="14">
        <f t="shared" si="31"/>
        <v>153.09</v>
      </c>
      <c r="I563" s="14">
        <v>153.09</v>
      </c>
      <c r="J563" s="6"/>
      <c r="K563" s="6"/>
      <c r="L563" s="3"/>
      <c r="M563" s="300"/>
    </row>
    <row r="564" spans="1:13" ht="15.75" x14ac:dyDescent="0.25">
      <c r="A564" s="297">
        <f>A559+1</f>
        <v>141</v>
      </c>
      <c r="B564" s="82"/>
      <c r="C564" s="82"/>
      <c r="D564" s="297" t="s">
        <v>201</v>
      </c>
      <c r="E564" s="297" t="s">
        <v>184</v>
      </c>
      <c r="F564" s="299" t="s">
        <v>43</v>
      </c>
      <c r="G564" s="34" t="s">
        <v>169</v>
      </c>
      <c r="H564" s="34">
        <f t="shared" si="31"/>
        <v>308.88</v>
      </c>
      <c r="I564" s="34">
        <f>SUM(I565:I568)</f>
        <v>308.88</v>
      </c>
      <c r="J564" s="6">
        <f>SUM(J565:J568)</f>
        <v>0</v>
      </c>
      <c r="K564" s="6"/>
      <c r="L564" s="3"/>
      <c r="M564" s="299" t="s">
        <v>224</v>
      </c>
    </row>
    <row r="565" spans="1:13" ht="15.75" x14ac:dyDescent="0.25">
      <c r="A565" s="298"/>
      <c r="B565" s="83"/>
      <c r="C565" s="83"/>
      <c r="D565" s="298"/>
      <c r="E565" s="298"/>
      <c r="F565" s="300"/>
      <c r="G565" s="52">
        <v>2014</v>
      </c>
      <c r="H565" s="14">
        <f t="shared" si="31"/>
        <v>12</v>
      </c>
      <c r="I565" s="14">
        <v>12</v>
      </c>
      <c r="J565" s="6"/>
      <c r="K565" s="6"/>
      <c r="L565" s="3"/>
      <c r="M565" s="300"/>
    </row>
    <row r="566" spans="1:13" ht="15.75" x14ac:dyDescent="0.25">
      <c r="A566" s="298"/>
      <c r="B566" s="83"/>
      <c r="C566" s="83"/>
      <c r="D566" s="298"/>
      <c r="E566" s="298"/>
      <c r="F566" s="300"/>
      <c r="G566" s="52">
        <v>2015</v>
      </c>
      <c r="H566" s="14">
        <f t="shared" si="31"/>
        <v>1.8</v>
      </c>
      <c r="I566" s="14">
        <v>1.8</v>
      </c>
      <c r="J566" s="6"/>
      <c r="K566" s="6"/>
      <c r="L566" s="3"/>
      <c r="M566" s="300"/>
    </row>
    <row r="567" spans="1:13" ht="15.75" x14ac:dyDescent="0.25">
      <c r="A567" s="298"/>
      <c r="B567" s="83"/>
      <c r="C567" s="83"/>
      <c r="D567" s="298"/>
      <c r="E567" s="298"/>
      <c r="F567" s="300"/>
      <c r="G567" s="52">
        <v>2016</v>
      </c>
      <c r="H567" s="14">
        <f t="shared" si="31"/>
        <v>174.93</v>
      </c>
      <c r="I567" s="14">
        <v>174.93</v>
      </c>
      <c r="J567" s="6"/>
      <c r="K567" s="6"/>
      <c r="L567" s="3"/>
      <c r="M567" s="300"/>
    </row>
    <row r="568" spans="1:13" ht="15.75" x14ac:dyDescent="0.25">
      <c r="A568" s="298"/>
      <c r="B568" s="83"/>
      <c r="C568" s="83"/>
      <c r="D568" s="298"/>
      <c r="E568" s="298"/>
      <c r="F568" s="300"/>
      <c r="G568" s="52">
        <v>2017</v>
      </c>
      <c r="H568" s="14">
        <f t="shared" si="31"/>
        <v>120.15</v>
      </c>
      <c r="I568" s="14">
        <v>120.15</v>
      </c>
      <c r="J568" s="6"/>
      <c r="K568" s="6"/>
      <c r="L568" s="3"/>
      <c r="M568" s="300"/>
    </row>
    <row r="569" spans="1:13" ht="15.75" x14ac:dyDescent="0.25">
      <c r="A569" s="297">
        <f>A564+1</f>
        <v>142</v>
      </c>
      <c r="B569" s="82"/>
      <c r="C569" s="82"/>
      <c r="D569" s="297" t="s">
        <v>202</v>
      </c>
      <c r="E569" s="297" t="s">
        <v>184</v>
      </c>
      <c r="F569" s="299" t="s">
        <v>43</v>
      </c>
      <c r="G569" s="34" t="s">
        <v>169</v>
      </c>
      <c r="H569" s="34">
        <f t="shared" si="31"/>
        <v>240.04</v>
      </c>
      <c r="I569" s="34">
        <f>SUM(I570:I573)</f>
        <v>240.04</v>
      </c>
      <c r="J569" s="6">
        <f>SUM(J570:J573)</f>
        <v>0</v>
      </c>
      <c r="K569" s="6"/>
      <c r="L569" s="3"/>
      <c r="M569" s="299" t="s">
        <v>224</v>
      </c>
    </row>
    <row r="570" spans="1:13" ht="15.75" x14ac:dyDescent="0.25">
      <c r="A570" s="298"/>
      <c r="B570" s="83"/>
      <c r="C570" s="83"/>
      <c r="D570" s="298"/>
      <c r="E570" s="298"/>
      <c r="F570" s="300"/>
      <c r="G570" s="52">
        <v>2014</v>
      </c>
      <c r="H570" s="14">
        <f t="shared" si="31"/>
        <v>10</v>
      </c>
      <c r="I570" s="14">
        <v>10</v>
      </c>
      <c r="J570" s="6"/>
      <c r="K570" s="6"/>
      <c r="L570" s="3"/>
      <c r="M570" s="300"/>
    </row>
    <row r="571" spans="1:13" ht="15.75" x14ac:dyDescent="0.25">
      <c r="A571" s="298"/>
      <c r="B571" s="83"/>
      <c r="C571" s="83"/>
      <c r="D571" s="298"/>
      <c r="E571" s="298"/>
      <c r="F571" s="300"/>
      <c r="G571" s="52">
        <v>2015</v>
      </c>
      <c r="H571" s="14">
        <f t="shared" si="31"/>
        <v>0.7</v>
      </c>
      <c r="I571" s="14">
        <v>0.7</v>
      </c>
      <c r="J571" s="6"/>
      <c r="K571" s="6"/>
      <c r="L571" s="3"/>
      <c r="M571" s="300"/>
    </row>
    <row r="572" spans="1:13" ht="15.75" x14ac:dyDescent="0.25">
      <c r="A572" s="298"/>
      <c r="B572" s="83"/>
      <c r="C572" s="83"/>
      <c r="D572" s="298"/>
      <c r="E572" s="298"/>
      <c r="F572" s="300"/>
      <c r="G572" s="52">
        <v>2016</v>
      </c>
      <c r="H572" s="14">
        <f t="shared" si="31"/>
        <v>144.93</v>
      </c>
      <c r="I572" s="14">
        <v>144.93</v>
      </c>
      <c r="J572" s="6"/>
      <c r="K572" s="6"/>
      <c r="L572" s="3"/>
      <c r="M572" s="300"/>
    </row>
    <row r="573" spans="1:13" ht="15.75" x14ac:dyDescent="0.25">
      <c r="A573" s="298"/>
      <c r="B573" s="83"/>
      <c r="C573" s="83"/>
      <c r="D573" s="298"/>
      <c r="E573" s="298"/>
      <c r="F573" s="300"/>
      <c r="G573" s="52">
        <v>2017</v>
      </c>
      <c r="H573" s="14">
        <f t="shared" si="31"/>
        <v>84.41</v>
      </c>
      <c r="I573" s="14">
        <v>84.41</v>
      </c>
      <c r="J573" s="6"/>
      <c r="K573" s="6"/>
      <c r="L573" s="3"/>
      <c r="M573" s="300"/>
    </row>
    <row r="574" spans="1:13" ht="15.75" x14ac:dyDescent="0.25">
      <c r="A574" s="297">
        <f>A569+1</f>
        <v>143</v>
      </c>
      <c r="B574" s="82"/>
      <c r="C574" s="82"/>
      <c r="D574" s="297" t="s">
        <v>203</v>
      </c>
      <c r="E574" s="297" t="s">
        <v>184</v>
      </c>
      <c r="F574" s="299" t="s">
        <v>43</v>
      </c>
      <c r="G574" s="34" t="s">
        <v>169</v>
      </c>
      <c r="H574" s="34">
        <f t="shared" si="31"/>
        <v>400.36</v>
      </c>
      <c r="I574" s="34">
        <f>SUM(I575:I578)</f>
        <v>400.36</v>
      </c>
      <c r="J574" s="6">
        <f>SUM(J575:J578)</f>
        <v>0</v>
      </c>
      <c r="K574" s="6"/>
      <c r="L574" s="3"/>
      <c r="M574" s="299" t="s">
        <v>224</v>
      </c>
    </row>
    <row r="575" spans="1:13" ht="15.75" x14ac:dyDescent="0.25">
      <c r="A575" s="298"/>
      <c r="B575" s="83"/>
      <c r="C575" s="83"/>
      <c r="D575" s="298"/>
      <c r="E575" s="298"/>
      <c r="F575" s="300"/>
      <c r="G575" s="52">
        <v>2014</v>
      </c>
      <c r="H575" s="14">
        <f t="shared" si="31"/>
        <v>18.399999999999999</v>
      </c>
      <c r="I575" s="14">
        <v>18.399999999999999</v>
      </c>
      <c r="J575" s="6"/>
      <c r="K575" s="6"/>
      <c r="L575" s="3"/>
      <c r="M575" s="300"/>
    </row>
    <row r="576" spans="1:13" ht="15.75" x14ac:dyDescent="0.25">
      <c r="A576" s="298"/>
      <c r="B576" s="83"/>
      <c r="C576" s="83"/>
      <c r="D576" s="298"/>
      <c r="E576" s="298"/>
      <c r="F576" s="300"/>
      <c r="G576" s="52">
        <v>2015</v>
      </c>
      <c r="H576" s="14">
        <f t="shared" si="31"/>
        <v>2.1</v>
      </c>
      <c r="I576" s="14">
        <v>2.1</v>
      </c>
      <c r="J576" s="6"/>
      <c r="K576" s="6"/>
      <c r="L576" s="3"/>
      <c r="M576" s="300"/>
    </row>
    <row r="577" spans="1:13" ht="15.75" x14ac:dyDescent="0.25">
      <c r="A577" s="298"/>
      <c r="B577" s="83"/>
      <c r="C577" s="83"/>
      <c r="D577" s="298"/>
      <c r="E577" s="298"/>
      <c r="F577" s="300"/>
      <c r="G577" s="52">
        <v>2016</v>
      </c>
      <c r="H577" s="14">
        <f t="shared" si="31"/>
        <v>219.93</v>
      </c>
      <c r="I577" s="14">
        <v>219.93</v>
      </c>
      <c r="J577" s="6"/>
      <c r="K577" s="6"/>
      <c r="L577" s="3"/>
      <c r="M577" s="300"/>
    </row>
    <row r="578" spans="1:13" ht="15.75" x14ac:dyDescent="0.25">
      <c r="A578" s="298"/>
      <c r="B578" s="83"/>
      <c r="C578" s="83"/>
      <c r="D578" s="298"/>
      <c r="E578" s="298"/>
      <c r="F578" s="300"/>
      <c r="G578" s="52">
        <v>2017</v>
      </c>
      <c r="H578" s="14">
        <f t="shared" si="31"/>
        <v>159.93</v>
      </c>
      <c r="I578" s="14">
        <v>159.93</v>
      </c>
      <c r="J578" s="6"/>
      <c r="K578" s="6"/>
      <c r="L578" s="3"/>
      <c r="M578" s="300"/>
    </row>
    <row r="579" spans="1:13" ht="15.75" x14ac:dyDescent="0.25">
      <c r="A579" s="297">
        <f>A574+1</f>
        <v>144</v>
      </c>
      <c r="B579" s="82"/>
      <c r="C579" s="82"/>
      <c r="D579" s="297" t="s">
        <v>204</v>
      </c>
      <c r="E579" s="297" t="s">
        <v>184</v>
      </c>
      <c r="F579" s="299" t="s">
        <v>174</v>
      </c>
      <c r="G579" s="34" t="s">
        <v>169</v>
      </c>
      <c r="H579" s="34">
        <f t="shared" ref="H579:H587" si="32">SUM(I579:J579)</f>
        <v>2050.83</v>
      </c>
      <c r="I579" s="34">
        <f>SUM(I580:I581)</f>
        <v>2050.83</v>
      </c>
      <c r="J579" s="6">
        <f>SUM(J580:J581)</f>
        <v>0</v>
      </c>
      <c r="K579" s="6"/>
      <c r="L579" s="3"/>
      <c r="M579" s="299" t="s">
        <v>224</v>
      </c>
    </row>
    <row r="580" spans="1:13" ht="15.75" x14ac:dyDescent="0.25">
      <c r="A580" s="298"/>
      <c r="B580" s="83"/>
      <c r="C580" s="83"/>
      <c r="D580" s="298"/>
      <c r="E580" s="298"/>
      <c r="F580" s="300"/>
      <c r="G580" s="52">
        <v>2016</v>
      </c>
      <c r="H580" s="14">
        <f t="shared" si="32"/>
        <v>214.96</v>
      </c>
      <c r="I580" s="14">
        <v>214.96</v>
      </c>
      <c r="J580" s="6"/>
      <c r="K580" s="6"/>
      <c r="L580" s="3"/>
      <c r="M580" s="300"/>
    </row>
    <row r="581" spans="1:13" ht="15.75" x14ac:dyDescent="0.25">
      <c r="A581" s="298"/>
      <c r="B581" s="83"/>
      <c r="C581" s="83"/>
      <c r="D581" s="298"/>
      <c r="E581" s="298"/>
      <c r="F581" s="300"/>
      <c r="G581" s="52">
        <v>2017</v>
      </c>
      <c r="H581" s="14">
        <f t="shared" si="32"/>
        <v>1835.87</v>
      </c>
      <c r="I581" s="14">
        <v>1835.87</v>
      </c>
      <c r="J581" s="6"/>
      <c r="K581" s="6"/>
      <c r="L581" s="3"/>
      <c r="M581" s="300"/>
    </row>
    <row r="582" spans="1:13" ht="15.75" x14ac:dyDescent="0.25">
      <c r="A582" s="298"/>
      <c r="B582" s="83"/>
      <c r="C582" s="83"/>
      <c r="D582" s="298"/>
      <c r="E582" s="298"/>
      <c r="F582" s="300"/>
      <c r="G582" s="52">
        <v>2018</v>
      </c>
      <c r="H582" s="14">
        <f t="shared" si="32"/>
        <v>3213.2</v>
      </c>
      <c r="I582" s="14">
        <v>3213.2</v>
      </c>
      <c r="J582" s="6"/>
      <c r="K582" s="6"/>
      <c r="L582" s="3"/>
      <c r="M582" s="300"/>
    </row>
    <row r="583" spans="1:13" ht="15.75" x14ac:dyDescent="0.25">
      <c r="A583" s="297">
        <f>A579+1</f>
        <v>145</v>
      </c>
      <c r="B583" s="82"/>
      <c r="C583" s="82"/>
      <c r="D583" s="297" t="s">
        <v>205</v>
      </c>
      <c r="E583" s="297" t="s">
        <v>184</v>
      </c>
      <c r="F583" s="299" t="s">
        <v>43</v>
      </c>
      <c r="G583" s="34" t="s">
        <v>169</v>
      </c>
      <c r="H583" s="34">
        <f t="shared" si="32"/>
        <v>194.18</v>
      </c>
      <c r="I583" s="34">
        <f>SUM(I584:I587)</f>
        <v>194.18</v>
      </c>
      <c r="J583" s="6">
        <f>SUM(J584:J587)</f>
        <v>0</v>
      </c>
      <c r="K583" s="6"/>
      <c r="L583" s="3"/>
      <c r="M583" s="299" t="s">
        <v>224</v>
      </c>
    </row>
    <row r="584" spans="1:13" ht="15.75" x14ac:dyDescent="0.25">
      <c r="A584" s="298"/>
      <c r="B584" s="83"/>
      <c r="C584" s="83"/>
      <c r="D584" s="298"/>
      <c r="E584" s="298"/>
      <c r="F584" s="300"/>
      <c r="G584" s="52">
        <v>2014</v>
      </c>
      <c r="H584" s="14">
        <f t="shared" si="32"/>
        <v>10.5</v>
      </c>
      <c r="I584" s="14">
        <v>10.5</v>
      </c>
      <c r="J584" s="6"/>
      <c r="K584" s="6"/>
      <c r="L584" s="3"/>
      <c r="M584" s="300"/>
    </row>
    <row r="585" spans="1:13" ht="15.75" x14ac:dyDescent="0.25">
      <c r="A585" s="298"/>
      <c r="B585" s="83"/>
      <c r="C585" s="83"/>
      <c r="D585" s="298"/>
      <c r="E585" s="298"/>
      <c r="F585" s="300"/>
      <c r="G585" s="52">
        <v>2015</v>
      </c>
      <c r="H585" s="14">
        <f t="shared" si="32"/>
        <v>1.4</v>
      </c>
      <c r="I585" s="14">
        <v>1.4</v>
      </c>
      <c r="J585" s="6"/>
      <c r="K585" s="6"/>
      <c r="L585" s="3"/>
      <c r="M585" s="300"/>
    </row>
    <row r="586" spans="1:13" ht="15.75" x14ac:dyDescent="0.25">
      <c r="A586" s="298"/>
      <c r="B586" s="83"/>
      <c r="C586" s="83"/>
      <c r="D586" s="298"/>
      <c r="E586" s="298"/>
      <c r="F586" s="300"/>
      <c r="G586" s="52">
        <v>2016</v>
      </c>
      <c r="H586" s="14">
        <f t="shared" si="32"/>
        <v>101.56</v>
      </c>
      <c r="I586" s="14">
        <v>101.56</v>
      </c>
      <c r="J586" s="6"/>
      <c r="K586" s="6"/>
      <c r="L586" s="3"/>
      <c r="M586" s="300"/>
    </row>
    <row r="587" spans="1:13" ht="15.75" x14ac:dyDescent="0.25">
      <c r="A587" s="298"/>
      <c r="B587" s="83"/>
      <c r="C587" s="83"/>
      <c r="D587" s="298"/>
      <c r="E587" s="298"/>
      <c r="F587" s="300"/>
      <c r="G587" s="52">
        <v>2017</v>
      </c>
      <c r="H587" s="14">
        <f t="shared" si="32"/>
        <v>80.72</v>
      </c>
      <c r="I587" s="14">
        <v>80.72</v>
      </c>
      <c r="J587" s="6"/>
      <c r="K587" s="6"/>
      <c r="L587" s="3"/>
      <c r="M587" s="300"/>
    </row>
    <row r="588" spans="1:13" ht="15.75" x14ac:dyDescent="0.25">
      <c r="A588" s="297">
        <f>A583+1</f>
        <v>146</v>
      </c>
      <c r="B588" s="82"/>
      <c r="C588" s="82"/>
      <c r="D588" s="297" t="s">
        <v>206</v>
      </c>
      <c r="E588" s="297" t="s">
        <v>184</v>
      </c>
      <c r="F588" s="299" t="s">
        <v>187</v>
      </c>
      <c r="G588" s="34" t="s">
        <v>169</v>
      </c>
      <c r="H588" s="34">
        <f t="shared" ref="H588:H593" si="33">SUM(I588:J588)</f>
        <v>1467.3200000000002</v>
      </c>
      <c r="I588" s="34">
        <f>SUM(I589:I592)</f>
        <v>1467.3200000000002</v>
      </c>
      <c r="J588" s="6">
        <f>SUM(J589:J592)</f>
        <v>0</v>
      </c>
      <c r="K588" s="6"/>
      <c r="L588" s="3"/>
      <c r="M588" s="299" t="s">
        <v>224</v>
      </c>
    </row>
    <row r="589" spans="1:13" ht="15.75" x14ac:dyDescent="0.25">
      <c r="A589" s="298"/>
      <c r="B589" s="83"/>
      <c r="C589" s="83"/>
      <c r="D589" s="298"/>
      <c r="E589" s="298"/>
      <c r="F589" s="300"/>
      <c r="G589" s="52">
        <v>2014</v>
      </c>
      <c r="H589" s="14">
        <f t="shared" si="33"/>
        <v>110</v>
      </c>
      <c r="I589" s="14">
        <v>110</v>
      </c>
      <c r="J589" s="6"/>
      <c r="K589" s="6"/>
      <c r="L589" s="3"/>
      <c r="M589" s="300"/>
    </row>
    <row r="590" spans="1:13" ht="15.75" x14ac:dyDescent="0.25">
      <c r="A590" s="298"/>
      <c r="B590" s="83"/>
      <c r="C590" s="83"/>
      <c r="D590" s="298"/>
      <c r="E590" s="298"/>
      <c r="F590" s="300"/>
      <c r="G590" s="52">
        <v>2015</v>
      </c>
      <c r="H590" s="14">
        <f t="shared" si="33"/>
        <v>5.2</v>
      </c>
      <c r="I590" s="14">
        <v>5.2</v>
      </c>
      <c r="J590" s="6"/>
      <c r="K590" s="6"/>
      <c r="L590" s="3"/>
      <c r="M590" s="300"/>
    </row>
    <row r="591" spans="1:13" ht="15.75" x14ac:dyDescent="0.25">
      <c r="A591" s="298"/>
      <c r="B591" s="83"/>
      <c r="C591" s="83"/>
      <c r="D591" s="298"/>
      <c r="E591" s="298"/>
      <c r="F591" s="300"/>
      <c r="G591" s="52">
        <v>2016</v>
      </c>
      <c r="H591" s="14">
        <f t="shared" si="33"/>
        <v>704.93</v>
      </c>
      <c r="I591" s="14">
        <v>704.93</v>
      </c>
      <c r="J591" s="6"/>
      <c r="K591" s="6"/>
      <c r="L591" s="3"/>
      <c r="M591" s="300"/>
    </row>
    <row r="592" spans="1:13" ht="15.75" x14ac:dyDescent="0.25">
      <c r="A592" s="298"/>
      <c r="B592" s="83"/>
      <c r="C592" s="83"/>
      <c r="D592" s="298"/>
      <c r="E592" s="298"/>
      <c r="F592" s="300"/>
      <c r="G592" s="52">
        <v>2017</v>
      </c>
      <c r="H592" s="14">
        <f t="shared" si="33"/>
        <v>647.19000000000005</v>
      </c>
      <c r="I592" s="14">
        <v>647.19000000000005</v>
      </c>
      <c r="J592" s="6"/>
      <c r="K592" s="6"/>
      <c r="L592" s="3"/>
      <c r="M592" s="300"/>
    </row>
    <row r="593" spans="1:13" ht="15.75" x14ac:dyDescent="0.25">
      <c r="A593" s="298"/>
      <c r="B593" s="83"/>
      <c r="C593" s="83"/>
      <c r="D593" s="298"/>
      <c r="E593" s="298"/>
      <c r="F593" s="300"/>
      <c r="G593" s="52">
        <v>2018</v>
      </c>
      <c r="H593" s="14">
        <f t="shared" si="33"/>
        <v>509.26</v>
      </c>
      <c r="I593" s="14">
        <v>509.26</v>
      </c>
      <c r="J593" s="6"/>
      <c r="K593" s="6"/>
      <c r="L593" s="3"/>
      <c r="M593" s="300"/>
    </row>
    <row r="594" spans="1:13" ht="15.75" x14ac:dyDescent="0.25">
      <c r="A594" s="297">
        <f>A588+1</f>
        <v>147</v>
      </c>
      <c r="B594" s="82"/>
      <c r="C594" s="82"/>
      <c r="D594" s="297" t="s">
        <v>207</v>
      </c>
      <c r="E594" s="297" t="s">
        <v>184</v>
      </c>
      <c r="F594" s="299" t="s">
        <v>208</v>
      </c>
      <c r="G594" s="34" t="s">
        <v>169</v>
      </c>
      <c r="H594" s="34">
        <f>SUM(I594:J594)</f>
        <v>38262.9</v>
      </c>
      <c r="I594" s="34">
        <f>SUM(I595:I597)</f>
        <v>38262.9</v>
      </c>
      <c r="J594" s="6">
        <f>SUM(J595:J595)</f>
        <v>0</v>
      </c>
      <c r="K594" s="6"/>
      <c r="L594" s="3"/>
      <c r="M594" s="299" t="s">
        <v>224</v>
      </c>
    </row>
    <row r="595" spans="1:13" ht="15.75" x14ac:dyDescent="0.25">
      <c r="A595" s="298"/>
      <c r="B595" s="83"/>
      <c r="C595" s="83"/>
      <c r="D595" s="298"/>
      <c r="E595" s="298"/>
      <c r="F595" s="300"/>
      <c r="G595" s="52">
        <v>2017</v>
      </c>
      <c r="H595" s="14">
        <f>SUM(I595:J595)</f>
        <v>3726.5</v>
      </c>
      <c r="I595" s="14">
        <v>3726.5</v>
      </c>
      <c r="J595" s="6"/>
      <c r="K595" s="6"/>
      <c r="L595" s="3"/>
      <c r="M595" s="300"/>
    </row>
    <row r="596" spans="1:13" ht="15.75" x14ac:dyDescent="0.25">
      <c r="A596" s="298"/>
      <c r="B596" s="83"/>
      <c r="C596" s="83"/>
      <c r="D596" s="298"/>
      <c r="E596" s="298"/>
      <c r="F596" s="300"/>
      <c r="G596" s="52">
        <v>2018</v>
      </c>
      <c r="H596" s="14">
        <f>SUM(I596:J596)</f>
        <v>20000</v>
      </c>
      <c r="I596" s="14">
        <v>20000</v>
      </c>
      <c r="J596" s="6"/>
      <c r="K596" s="6"/>
      <c r="L596" s="3"/>
      <c r="M596" s="300"/>
    </row>
    <row r="597" spans="1:13" ht="15.75" x14ac:dyDescent="0.25">
      <c r="A597" s="298"/>
      <c r="B597" s="83"/>
      <c r="C597" s="83"/>
      <c r="D597" s="298"/>
      <c r="E597" s="298"/>
      <c r="F597" s="300"/>
      <c r="G597" s="52">
        <v>2019</v>
      </c>
      <c r="H597" s="14">
        <f>SUM(I597:J597)</f>
        <v>14536.4</v>
      </c>
      <c r="I597" s="14">
        <v>14536.4</v>
      </c>
      <c r="J597" s="6"/>
      <c r="K597" s="6"/>
      <c r="L597" s="3"/>
      <c r="M597" s="300"/>
    </row>
    <row r="598" spans="1:13" x14ac:dyDescent="0.25">
      <c r="D598"/>
      <c r="E598" s="301"/>
      <c r="F598"/>
      <c r="G598"/>
      <c r="H598"/>
      <c r="I598"/>
      <c r="J598"/>
      <c r="K598"/>
    </row>
    <row r="599" spans="1:13" x14ac:dyDescent="0.25">
      <c r="D599"/>
      <c r="E599" s="301"/>
      <c r="F599"/>
      <c r="G599"/>
      <c r="H599"/>
      <c r="I599"/>
      <c r="J599"/>
      <c r="K599"/>
    </row>
    <row r="600" spans="1:13" x14ac:dyDescent="0.25">
      <c r="D600"/>
      <c r="E600" s="301"/>
      <c r="F600"/>
      <c r="G600"/>
      <c r="H600"/>
      <c r="I600"/>
      <c r="J600"/>
      <c r="K600"/>
    </row>
    <row r="601" spans="1:13" x14ac:dyDescent="0.25">
      <c r="D601"/>
      <c r="E601" s="301"/>
      <c r="F601"/>
      <c r="G601"/>
      <c r="H601"/>
      <c r="I601"/>
      <c r="J601"/>
      <c r="K601"/>
    </row>
    <row r="602" spans="1:13" x14ac:dyDescent="0.25">
      <c r="D602"/>
      <c r="E602" s="301"/>
      <c r="F602"/>
      <c r="G602"/>
      <c r="H602"/>
      <c r="I602"/>
      <c r="J602"/>
      <c r="K602"/>
    </row>
    <row r="603" spans="1:13" x14ac:dyDescent="0.25">
      <c r="D603"/>
      <c r="E603" s="301"/>
      <c r="F603"/>
      <c r="G603"/>
      <c r="H603"/>
      <c r="I603"/>
      <c r="J603"/>
      <c r="K603"/>
    </row>
    <row r="604" spans="1:13" x14ac:dyDescent="0.25">
      <c r="D604"/>
      <c r="E604" s="301"/>
      <c r="F604"/>
      <c r="G604"/>
      <c r="H604"/>
      <c r="I604"/>
      <c r="J604"/>
      <c r="K604"/>
    </row>
    <row r="605" spans="1:13" x14ac:dyDescent="0.25">
      <c r="D605"/>
      <c r="E605" s="301"/>
      <c r="F605"/>
      <c r="G605"/>
      <c r="H605"/>
      <c r="I605"/>
      <c r="J605"/>
      <c r="K605"/>
    </row>
    <row r="606" spans="1:13" x14ac:dyDescent="0.25">
      <c r="D606"/>
      <c r="E606" s="301"/>
      <c r="F606"/>
      <c r="G606"/>
      <c r="H606"/>
      <c r="I606"/>
      <c r="J606"/>
      <c r="K606"/>
    </row>
    <row r="607" spans="1:13" x14ac:dyDescent="0.25">
      <c r="D607"/>
      <c r="E607" s="301"/>
      <c r="F607"/>
      <c r="G607"/>
      <c r="H607"/>
      <c r="I607"/>
      <c r="J607"/>
      <c r="K607"/>
    </row>
  </sheetData>
  <mergeCells count="724">
    <mergeCell ref="M588:M593"/>
    <mergeCell ref="M594:M597"/>
    <mergeCell ref="M544:M548"/>
    <mergeCell ref="M549:M553"/>
    <mergeCell ref="M554:M558"/>
    <mergeCell ref="M559:M563"/>
    <mergeCell ref="M564:M568"/>
    <mergeCell ref="M569:M573"/>
    <mergeCell ref="M574:M578"/>
    <mergeCell ref="M579:M582"/>
    <mergeCell ref="M583:M587"/>
    <mergeCell ref="M490:M495"/>
    <mergeCell ref="M496:M501"/>
    <mergeCell ref="M502:M507"/>
    <mergeCell ref="M508:M513"/>
    <mergeCell ref="M514:M519"/>
    <mergeCell ref="M520:M525"/>
    <mergeCell ref="M526:M531"/>
    <mergeCell ref="M532:M537"/>
    <mergeCell ref="M538:M543"/>
    <mergeCell ref="M476:M480"/>
    <mergeCell ref="M481:M483"/>
    <mergeCell ref="M484:M489"/>
    <mergeCell ref="M419:M421"/>
    <mergeCell ref="M423:M425"/>
    <mergeCell ref="M427:M431"/>
    <mergeCell ref="M432:M434"/>
    <mergeCell ref="M435:M439"/>
    <mergeCell ref="M440:M442"/>
    <mergeCell ref="M443:M446"/>
    <mergeCell ref="M454:M457"/>
    <mergeCell ref="M458:M461"/>
    <mergeCell ref="M462:M465"/>
    <mergeCell ref="M466:M469"/>
    <mergeCell ref="M470:M472"/>
    <mergeCell ref="M473:M475"/>
    <mergeCell ref="M447:M450"/>
    <mergeCell ref="M451:M453"/>
    <mergeCell ref="M387:M389"/>
    <mergeCell ref="M390:M394"/>
    <mergeCell ref="M395:M398"/>
    <mergeCell ref="M399:M401"/>
    <mergeCell ref="M402:M405"/>
    <mergeCell ref="M406:M409"/>
    <mergeCell ref="M410:M412"/>
    <mergeCell ref="M413:M415"/>
    <mergeCell ref="M416:M418"/>
    <mergeCell ref="M338:M340"/>
    <mergeCell ref="M341:M343"/>
    <mergeCell ref="M344:M346"/>
    <mergeCell ref="M347:M349"/>
    <mergeCell ref="M350:M352"/>
    <mergeCell ref="M366:M369"/>
    <mergeCell ref="M370:M373"/>
    <mergeCell ref="M374:M377"/>
    <mergeCell ref="M378:M381"/>
    <mergeCell ref="M335:M337"/>
    <mergeCell ref="M250:M252"/>
    <mergeCell ref="M253:M256"/>
    <mergeCell ref="M257:M259"/>
    <mergeCell ref="M265:M267"/>
    <mergeCell ref="M274:M277"/>
    <mergeCell ref="M278:M281"/>
    <mergeCell ref="M282:M285"/>
    <mergeCell ref="M295:M298"/>
    <mergeCell ref="M299:M302"/>
    <mergeCell ref="M303:M306"/>
    <mergeCell ref="M307:M311"/>
    <mergeCell ref="M317:M320"/>
    <mergeCell ref="M321:M325"/>
    <mergeCell ref="M286:M288"/>
    <mergeCell ref="M289:M294"/>
    <mergeCell ref="M202:M205"/>
    <mergeCell ref="M206:M209"/>
    <mergeCell ref="M210:M213"/>
    <mergeCell ref="M149:M151"/>
    <mergeCell ref="M152:M155"/>
    <mergeCell ref="M156:M158"/>
    <mergeCell ref="M160:M162"/>
    <mergeCell ref="M326:M328"/>
    <mergeCell ref="M329:M334"/>
    <mergeCell ref="M247:M249"/>
    <mergeCell ref="M174:M176"/>
    <mergeCell ref="M214:M217"/>
    <mergeCell ref="M218:M221"/>
    <mergeCell ref="M222:M225"/>
    <mergeCell ref="M230:M233"/>
    <mergeCell ref="M234:M237"/>
    <mergeCell ref="M238:M241"/>
    <mergeCell ref="M244:M246"/>
    <mergeCell ref="M4:M5"/>
    <mergeCell ref="M7:M11"/>
    <mergeCell ref="M12:M15"/>
    <mergeCell ref="M16:M18"/>
    <mergeCell ref="M103:M105"/>
    <mergeCell ref="M106:M108"/>
    <mergeCell ref="M109:M111"/>
    <mergeCell ref="M112:M114"/>
    <mergeCell ref="M115:M117"/>
    <mergeCell ref="M88:M90"/>
    <mergeCell ref="M91:M93"/>
    <mergeCell ref="M94:M96"/>
    <mergeCell ref="M97:M99"/>
    <mergeCell ref="M24:M27"/>
    <mergeCell ref="M28:M30"/>
    <mergeCell ref="M31:M34"/>
    <mergeCell ref="M118:M120"/>
    <mergeCell ref="M121:M125"/>
    <mergeCell ref="M177:M179"/>
    <mergeCell ref="M180:M182"/>
    <mergeCell ref="M184:M187"/>
    <mergeCell ref="M188:M191"/>
    <mergeCell ref="M192:M195"/>
    <mergeCell ref="M196:M199"/>
    <mergeCell ref="P19:P21"/>
    <mergeCell ref="M19:M23"/>
    <mergeCell ref="M100:M102"/>
    <mergeCell ref="M35:M39"/>
    <mergeCell ref="M40:M45"/>
    <mergeCell ref="M46:M51"/>
    <mergeCell ref="M52:M57"/>
    <mergeCell ref="M58:M63"/>
    <mergeCell ref="M64:M66"/>
    <mergeCell ref="M67:M69"/>
    <mergeCell ref="M70:M72"/>
    <mergeCell ref="M73:M75"/>
    <mergeCell ref="M76:M78"/>
    <mergeCell ref="M79:M81"/>
    <mergeCell ref="M82:M84"/>
    <mergeCell ref="M85:M87"/>
    <mergeCell ref="A583:A587"/>
    <mergeCell ref="A588:A593"/>
    <mergeCell ref="A594:A597"/>
    <mergeCell ref="A538:A543"/>
    <mergeCell ref="A544:A548"/>
    <mergeCell ref="A549:A553"/>
    <mergeCell ref="A554:A558"/>
    <mergeCell ref="M126:M130"/>
    <mergeCell ref="M131:M135"/>
    <mergeCell ref="M163:M166"/>
    <mergeCell ref="M167:M169"/>
    <mergeCell ref="M170:M172"/>
    <mergeCell ref="M136:M140"/>
    <mergeCell ref="M141:M145"/>
    <mergeCell ref="A559:A563"/>
    <mergeCell ref="A564:A568"/>
    <mergeCell ref="A569:A573"/>
    <mergeCell ref="A574:A578"/>
    <mergeCell ref="A579:A582"/>
    <mergeCell ref="A484:A489"/>
    <mergeCell ref="A490:A495"/>
    <mergeCell ref="A496:A501"/>
    <mergeCell ref="A502:A507"/>
    <mergeCell ref="A508:A513"/>
    <mergeCell ref="A514:A519"/>
    <mergeCell ref="A520:A525"/>
    <mergeCell ref="A526:A531"/>
    <mergeCell ref="A532:A537"/>
    <mergeCell ref="A451:A453"/>
    <mergeCell ref="A454:A457"/>
    <mergeCell ref="A458:A461"/>
    <mergeCell ref="A462:A465"/>
    <mergeCell ref="A466:A469"/>
    <mergeCell ref="A470:A472"/>
    <mergeCell ref="D443:D446"/>
    <mergeCell ref="E443:E446"/>
    <mergeCell ref="F443:F446"/>
    <mergeCell ref="F427:F431"/>
    <mergeCell ref="D432:D434"/>
    <mergeCell ref="E432:E434"/>
    <mergeCell ref="A473:A475"/>
    <mergeCell ref="A476:A480"/>
    <mergeCell ref="A481:A483"/>
    <mergeCell ref="A432:A434"/>
    <mergeCell ref="A435:A439"/>
    <mergeCell ref="A440:A442"/>
    <mergeCell ref="A443:A446"/>
    <mergeCell ref="A447:A450"/>
    <mergeCell ref="F432:F434"/>
    <mergeCell ref="D435:D439"/>
    <mergeCell ref="E435:E439"/>
    <mergeCell ref="F435:F439"/>
    <mergeCell ref="D427:D431"/>
    <mergeCell ref="E427:E431"/>
    <mergeCell ref="D462:D465"/>
    <mergeCell ref="E462:E465"/>
    <mergeCell ref="F462:F465"/>
    <mergeCell ref="F451:F453"/>
    <mergeCell ref="A426:L426"/>
    <mergeCell ref="A427:A431"/>
    <mergeCell ref="E440:E442"/>
    <mergeCell ref="F440:F442"/>
    <mergeCell ref="F406:F409"/>
    <mergeCell ref="E406:E409"/>
    <mergeCell ref="D406:D409"/>
    <mergeCell ref="A406:A409"/>
    <mergeCell ref="F410:F412"/>
    <mergeCell ref="E410:E412"/>
    <mergeCell ref="F416:F418"/>
    <mergeCell ref="E416:E418"/>
    <mergeCell ref="D416:D418"/>
    <mergeCell ref="A416:A418"/>
    <mergeCell ref="D410:D412"/>
    <mergeCell ref="A410:A412"/>
    <mergeCell ref="F413:F415"/>
    <mergeCell ref="E413:E415"/>
    <mergeCell ref="D413:D415"/>
    <mergeCell ref="A413:A415"/>
    <mergeCell ref="F423:F425"/>
    <mergeCell ref="E423:E425"/>
    <mergeCell ref="D423:D425"/>
    <mergeCell ref="A423:A425"/>
    <mergeCell ref="F419:F421"/>
    <mergeCell ref="E419:E421"/>
    <mergeCell ref="D419:D421"/>
    <mergeCell ref="A419:A421"/>
    <mergeCell ref="F382:F386"/>
    <mergeCell ref="E382:E386"/>
    <mergeCell ref="D382:D386"/>
    <mergeCell ref="A382:A386"/>
    <mergeCell ref="F387:F389"/>
    <mergeCell ref="E387:E389"/>
    <mergeCell ref="F399:F401"/>
    <mergeCell ref="E399:E401"/>
    <mergeCell ref="D399:D401"/>
    <mergeCell ref="A399:A401"/>
    <mergeCell ref="F390:F394"/>
    <mergeCell ref="E390:E394"/>
    <mergeCell ref="D390:D394"/>
    <mergeCell ref="A390:A394"/>
    <mergeCell ref="D387:D389"/>
    <mergeCell ref="A387:A389"/>
    <mergeCell ref="F395:F398"/>
    <mergeCell ref="E395:E398"/>
    <mergeCell ref="D395:D398"/>
    <mergeCell ref="A395:A398"/>
    <mergeCell ref="F402:F405"/>
    <mergeCell ref="E402:E405"/>
    <mergeCell ref="D402:D405"/>
    <mergeCell ref="A402:A405"/>
    <mergeCell ref="F356:F360"/>
    <mergeCell ref="E356:E360"/>
    <mergeCell ref="D356:D360"/>
    <mergeCell ref="A356:A360"/>
    <mergeCell ref="F361:F365"/>
    <mergeCell ref="E361:E365"/>
    <mergeCell ref="F370:F373"/>
    <mergeCell ref="E370:E373"/>
    <mergeCell ref="D370:D373"/>
    <mergeCell ref="A370:A373"/>
    <mergeCell ref="D361:D365"/>
    <mergeCell ref="A361:A365"/>
    <mergeCell ref="F366:F369"/>
    <mergeCell ref="E366:E369"/>
    <mergeCell ref="D366:D369"/>
    <mergeCell ref="A366:A369"/>
    <mergeCell ref="F378:F381"/>
    <mergeCell ref="E378:E381"/>
    <mergeCell ref="D378:D381"/>
    <mergeCell ref="A378:A381"/>
    <mergeCell ref="F374:F377"/>
    <mergeCell ref="E374:E377"/>
    <mergeCell ref="D374:D377"/>
    <mergeCell ref="A374:A377"/>
    <mergeCell ref="F338:F340"/>
    <mergeCell ref="E338:E340"/>
    <mergeCell ref="D338:D340"/>
    <mergeCell ref="A338:A340"/>
    <mergeCell ref="F341:F343"/>
    <mergeCell ref="E341:E343"/>
    <mergeCell ref="F347:F349"/>
    <mergeCell ref="E347:E349"/>
    <mergeCell ref="D347:D349"/>
    <mergeCell ref="A347:A349"/>
    <mergeCell ref="D341:D343"/>
    <mergeCell ref="A341:A343"/>
    <mergeCell ref="F344:F346"/>
    <mergeCell ref="E344:E346"/>
    <mergeCell ref="D344:D346"/>
    <mergeCell ref="A344:A346"/>
    <mergeCell ref="F353:F355"/>
    <mergeCell ref="E353:E355"/>
    <mergeCell ref="D353:D355"/>
    <mergeCell ref="A353:A355"/>
    <mergeCell ref="A350:A352"/>
    <mergeCell ref="F312:F316"/>
    <mergeCell ref="E312:E316"/>
    <mergeCell ref="D312:D316"/>
    <mergeCell ref="A312:A316"/>
    <mergeCell ref="F317:F320"/>
    <mergeCell ref="E317:E320"/>
    <mergeCell ref="F326:F328"/>
    <mergeCell ref="E326:E328"/>
    <mergeCell ref="D326:D328"/>
    <mergeCell ref="A326:A328"/>
    <mergeCell ref="D317:D320"/>
    <mergeCell ref="A317:A320"/>
    <mergeCell ref="F321:F325"/>
    <mergeCell ref="E321:E325"/>
    <mergeCell ref="D321:D325"/>
    <mergeCell ref="A321:A325"/>
    <mergeCell ref="F335:F337"/>
    <mergeCell ref="E335:E337"/>
    <mergeCell ref="D335:D337"/>
    <mergeCell ref="A335:A337"/>
    <mergeCell ref="F329:F334"/>
    <mergeCell ref="E329:E334"/>
    <mergeCell ref="D329:D334"/>
    <mergeCell ref="A274:A277"/>
    <mergeCell ref="E274:E277"/>
    <mergeCell ref="F274:F277"/>
    <mergeCell ref="F278:F281"/>
    <mergeCell ref="E278:E281"/>
    <mergeCell ref="F299:F302"/>
    <mergeCell ref="E299:E302"/>
    <mergeCell ref="D299:D302"/>
    <mergeCell ref="A299:A302"/>
    <mergeCell ref="F295:F298"/>
    <mergeCell ref="E295:E298"/>
    <mergeCell ref="A295:A298"/>
    <mergeCell ref="F286:F288"/>
    <mergeCell ref="D278:D281"/>
    <mergeCell ref="A278:A281"/>
    <mergeCell ref="F282:F285"/>
    <mergeCell ref="E282:E285"/>
    <mergeCell ref="D282:D285"/>
    <mergeCell ref="A282:A285"/>
    <mergeCell ref="A329:A334"/>
    <mergeCell ref="F307:F311"/>
    <mergeCell ref="E307:E311"/>
    <mergeCell ref="D307:D311"/>
    <mergeCell ref="A307:A311"/>
    <mergeCell ref="F303:F306"/>
    <mergeCell ref="E303:E306"/>
    <mergeCell ref="D303:D306"/>
    <mergeCell ref="A303:A306"/>
    <mergeCell ref="A222:A225"/>
    <mergeCell ref="E222:E225"/>
    <mergeCell ref="F222:F225"/>
    <mergeCell ref="A214:A217"/>
    <mergeCell ref="D214:D217"/>
    <mergeCell ref="A286:A288"/>
    <mergeCell ref="F289:F294"/>
    <mergeCell ref="E289:E294"/>
    <mergeCell ref="D289:D294"/>
    <mergeCell ref="A289:A294"/>
    <mergeCell ref="E214:E217"/>
    <mergeCell ref="F214:F217"/>
    <mergeCell ref="A218:A221"/>
    <mergeCell ref="D218:D221"/>
    <mergeCell ref="E218:E221"/>
    <mergeCell ref="F218:F221"/>
    <mergeCell ref="E257:E259"/>
    <mergeCell ref="A257:A259"/>
    <mergeCell ref="A244:A246"/>
    <mergeCell ref="A247:A249"/>
    <mergeCell ref="A226:L226"/>
    <mergeCell ref="F250:F252"/>
    <mergeCell ref="E253:E256"/>
    <mergeCell ref="D274:D277"/>
    <mergeCell ref="A210:A213"/>
    <mergeCell ref="D210:D213"/>
    <mergeCell ref="E210:E213"/>
    <mergeCell ref="F210:F213"/>
    <mergeCell ref="D206:D209"/>
    <mergeCell ref="E206:E209"/>
    <mergeCell ref="F206:F209"/>
    <mergeCell ref="A180:A182"/>
    <mergeCell ref="E180:E182"/>
    <mergeCell ref="F180:F182"/>
    <mergeCell ref="D184:D187"/>
    <mergeCell ref="E184:E187"/>
    <mergeCell ref="F184:F187"/>
    <mergeCell ref="A184:A187"/>
    <mergeCell ref="A196:A199"/>
    <mergeCell ref="D196:D199"/>
    <mergeCell ref="E196:E199"/>
    <mergeCell ref="F196:F199"/>
    <mergeCell ref="D202:D205"/>
    <mergeCell ref="A202:A205"/>
    <mergeCell ref="E202:E205"/>
    <mergeCell ref="F202:F205"/>
    <mergeCell ref="A192:A195"/>
    <mergeCell ref="A206:A209"/>
    <mergeCell ref="A4:A5"/>
    <mergeCell ref="B4:B5"/>
    <mergeCell ref="C4:C5"/>
    <mergeCell ref="F141:F145"/>
    <mergeCell ref="D126:D130"/>
    <mergeCell ref="E126:E130"/>
    <mergeCell ref="D136:D140"/>
    <mergeCell ref="A136:A140"/>
    <mergeCell ref="A112:A114"/>
    <mergeCell ref="A115:A117"/>
    <mergeCell ref="A118:A120"/>
    <mergeCell ref="A121:A125"/>
    <mergeCell ref="A126:A130"/>
    <mergeCell ref="D24:D27"/>
    <mergeCell ref="A6:L6"/>
    <mergeCell ref="B7:B11"/>
    <mergeCell ref="C7:C11"/>
    <mergeCell ref="B12:B15"/>
    <mergeCell ref="E24:E27"/>
    <mergeCell ref="D16:D18"/>
    <mergeCell ref="E12:E15"/>
    <mergeCell ref="F12:F15"/>
    <mergeCell ref="A24:A27"/>
    <mergeCell ref="E141:E145"/>
    <mergeCell ref="A2:L2"/>
    <mergeCell ref="H4:H5"/>
    <mergeCell ref="G4:G5"/>
    <mergeCell ref="F4:F5"/>
    <mergeCell ref="E4:E5"/>
    <mergeCell ref="D4:D5"/>
    <mergeCell ref="F126:F130"/>
    <mergeCell ref="D131:D135"/>
    <mergeCell ref="D28:D30"/>
    <mergeCell ref="D35:D39"/>
    <mergeCell ref="D46:D51"/>
    <mergeCell ref="I4:L4"/>
    <mergeCell ref="D58:D63"/>
    <mergeCell ref="D67:D69"/>
    <mergeCell ref="D73:D75"/>
    <mergeCell ref="D19:D23"/>
    <mergeCell ref="A131:A135"/>
    <mergeCell ref="E103:E105"/>
    <mergeCell ref="E97:E99"/>
    <mergeCell ref="A94:A96"/>
    <mergeCell ref="A97:A99"/>
    <mergeCell ref="A100:A102"/>
    <mergeCell ref="A103:A105"/>
    <mergeCell ref="D100:D102"/>
    <mergeCell ref="A265:A267"/>
    <mergeCell ref="F24:F27"/>
    <mergeCell ref="D250:D252"/>
    <mergeCell ref="A250:A252"/>
    <mergeCell ref="D79:D81"/>
    <mergeCell ref="D82:D84"/>
    <mergeCell ref="D88:D90"/>
    <mergeCell ref="D238:D241"/>
    <mergeCell ref="A238:A241"/>
    <mergeCell ref="D244:D246"/>
    <mergeCell ref="F257:F259"/>
    <mergeCell ref="D230:D233"/>
    <mergeCell ref="A230:A233"/>
    <mergeCell ref="E230:E233"/>
    <mergeCell ref="E265:E267"/>
    <mergeCell ref="F265:F267"/>
    <mergeCell ref="E244:E246"/>
    <mergeCell ref="F244:F246"/>
    <mergeCell ref="E247:E249"/>
    <mergeCell ref="F247:F249"/>
    <mergeCell ref="E28:E30"/>
    <mergeCell ref="E46:E51"/>
    <mergeCell ref="E70:E72"/>
    <mergeCell ref="F79:F81"/>
    <mergeCell ref="A183:L183"/>
    <mergeCell ref="A146:L146"/>
    <mergeCell ref="E35:E39"/>
    <mergeCell ref="F35:F39"/>
    <mergeCell ref="D40:D45"/>
    <mergeCell ref="E40:E45"/>
    <mergeCell ref="F40:F45"/>
    <mergeCell ref="F94:F96"/>
    <mergeCell ref="E136:E140"/>
    <mergeCell ref="E67:E69"/>
    <mergeCell ref="E82:E84"/>
    <mergeCell ref="E94:E96"/>
    <mergeCell ref="E79:E81"/>
    <mergeCell ref="D97:D99"/>
    <mergeCell ref="F163:F166"/>
    <mergeCell ref="E163:E166"/>
    <mergeCell ref="D163:D166"/>
    <mergeCell ref="E160:E162"/>
    <mergeCell ref="F160:F162"/>
    <mergeCell ref="E100:E102"/>
    <mergeCell ref="F131:F135"/>
    <mergeCell ref="E131:E135"/>
    <mergeCell ref="A141:A145"/>
    <mergeCell ref="D180:D182"/>
    <mergeCell ref="D192:D195"/>
    <mergeCell ref="E192:E195"/>
    <mergeCell ref="D141:D145"/>
    <mergeCell ref="A106:A108"/>
    <mergeCell ref="F97:F99"/>
    <mergeCell ref="E88:E90"/>
    <mergeCell ref="F88:F90"/>
    <mergeCell ref="D91:D93"/>
    <mergeCell ref="E91:E93"/>
    <mergeCell ref="F91:F93"/>
    <mergeCell ref="D94:D96"/>
    <mergeCell ref="F136:F140"/>
    <mergeCell ref="E149:E151"/>
    <mergeCell ref="F149:F151"/>
    <mergeCell ref="D152:D155"/>
    <mergeCell ref="A152:A155"/>
    <mergeCell ref="E152:E155"/>
    <mergeCell ref="F152:F155"/>
    <mergeCell ref="A188:A191"/>
    <mergeCell ref="D188:D191"/>
    <mergeCell ref="E188:E191"/>
    <mergeCell ref="F188:F191"/>
    <mergeCell ref="A170:A172"/>
    <mergeCell ref="A177:A179"/>
    <mergeCell ref="E177:E179"/>
    <mergeCell ref="F177:F179"/>
    <mergeCell ref="A149:A151"/>
    <mergeCell ref="D160:D162"/>
    <mergeCell ref="D149:D151"/>
    <mergeCell ref="D170:D172"/>
    <mergeCell ref="E170:E172"/>
    <mergeCell ref="F170:F172"/>
    <mergeCell ref="D174:D176"/>
    <mergeCell ref="A174:A176"/>
    <mergeCell ref="E174:E176"/>
    <mergeCell ref="F174:F176"/>
    <mergeCell ref="D177:D179"/>
    <mergeCell ref="A163:A166"/>
    <mergeCell ref="D167:D169"/>
    <mergeCell ref="E167:E169"/>
    <mergeCell ref="F167:F169"/>
    <mergeCell ref="A167:A169"/>
    <mergeCell ref="D156:D158"/>
    <mergeCell ref="A156:A158"/>
    <mergeCell ref="E156:E158"/>
    <mergeCell ref="F156:F158"/>
    <mergeCell ref="A160:A162"/>
    <mergeCell ref="F28:F30"/>
    <mergeCell ref="D31:D34"/>
    <mergeCell ref="E31:E34"/>
    <mergeCell ref="F31:F34"/>
    <mergeCell ref="E58:E63"/>
    <mergeCell ref="F58:F63"/>
    <mergeCell ref="D64:D66"/>
    <mergeCell ref="E64:E66"/>
    <mergeCell ref="F64:F66"/>
    <mergeCell ref="F192:F195"/>
    <mergeCell ref="E454:E457"/>
    <mergeCell ref="F454:F457"/>
    <mergeCell ref="D458:D461"/>
    <mergeCell ref="E458:E461"/>
    <mergeCell ref="F458:F461"/>
    <mergeCell ref="D447:D450"/>
    <mergeCell ref="E447:E450"/>
    <mergeCell ref="F447:F450"/>
    <mergeCell ref="D451:D453"/>
    <mergeCell ref="E451:E453"/>
    <mergeCell ref="F253:F256"/>
    <mergeCell ref="D440:D442"/>
    <mergeCell ref="E286:E288"/>
    <mergeCell ref="D286:D288"/>
    <mergeCell ref="F238:F241"/>
    <mergeCell ref="E238:E241"/>
    <mergeCell ref="D247:D249"/>
    <mergeCell ref="E250:E252"/>
    <mergeCell ref="D222:D225"/>
    <mergeCell ref="D295:D298"/>
    <mergeCell ref="F350:F352"/>
    <mergeCell ref="E350:E352"/>
    <mergeCell ref="D350:D352"/>
    <mergeCell ref="F481:F483"/>
    <mergeCell ref="E508:E513"/>
    <mergeCell ref="F508:F513"/>
    <mergeCell ref="D484:D489"/>
    <mergeCell ref="D466:D469"/>
    <mergeCell ref="E466:E469"/>
    <mergeCell ref="F466:F469"/>
    <mergeCell ref="E484:E489"/>
    <mergeCell ref="F484:F489"/>
    <mergeCell ref="D490:D495"/>
    <mergeCell ref="E490:E495"/>
    <mergeCell ref="F490:F495"/>
    <mergeCell ref="D476:D480"/>
    <mergeCell ref="E476:E480"/>
    <mergeCell ref="E470:E472"/>
    <mergeCell ref="F470:F472"/>
    <mergeCell ref="D473:D475"/>
    <mergeCell ref="E473:E475"/>
    <mergeCell ref="F473:F475"/>
    <mergeCell ref="D470:D472"/>
    <mergeCell ref="F476:F480"/>
    <mergeCell ref="D481:D483"/>
    <mergeCell ref="E481:E483"/>
    <mergeCell ref="F514:F519"/>
    <mergeCell ref="D496:D501"/>
    <mergeCell ref="E496:E501"/>
    <mergeCell ref="F496:F501"/>
    <mergeCell ref="D502:D507"/>
    <mergeCell ref="E502:E507"/>
    <mergeCell ref="F502:F507"/>
    <mergeCell ref="D508:D513"/>
    <mergeCell ref="D544:D548"/>
    <mergeCell ref="E544:E548"/>
    <mergeCell ref="E598:E607"/>
    <mergeCell ref="D583:D587"/>
    <mergeCell ref="E583:E587"/>
    <mergeCell ref="F583:F587"/>
    <mergeCell ref="D588:D593"/>
    <mergeCell ref="E588:E593"/>
    <mergeCell ref="F588:F593"/>
    <mergeCell ref="F594:F597"/>
    <mergeCell ref="D594:D597"/>
    <mergeCell ref="E594:E597"/>
    <mergeCell ref="E574:E578"/>
    <mergeCell ref="F574:F578"/>
    <mergeCell ref="D579:D582"/>
    <mergeCell ref="E579:E582"/>
    <mergeCell ref="F579:F582"/>
    <mergeCell ref="D574:D578"/>
    <mergeCell ref="D520:D525"/>
    <mergeCell ref="E520:E525"/>
    <mergeCell ref="F520:F525"/>
    <mergeCell ref="D526:D531"/>
    <mergeCell ref="E526:E531"/>
    <mergeCell ref="F526:F531"/>
    <mergeCell ref="F549:F553"/>
    <mergeCell ref="E532:E537"/>
    <mergeCell ref="F532:F537"/>
    <mergeCell ref="D538:D543"/>
    <mergeCell ref="E538:E543"/>
    <mergeCell ref="F564:F568"/>
    <mergeCell ref="F538:F543"/>
    <mergeCell ref="F544:F548"/>
    <mergeCell ref="D569:D573"/>
    <mergeCell ref="E569:E573"/>
    <mergeCell ref="F569:F573"/>
    <mergeCell ref="D549:D553"/>
    <mergeCell ref="E554:E558"/>
    <mergeCell ref="F554:F558"/>
    <mergeCell ref="D559:D563"/>
    <mergeCell ref="E559:E563"/>
    <mergeCell ref="F559:F563"/>
    <mergeCell ref="D554:D558"/>
    <mergeCell ref="D564:D568"/>
    <mergeCell ref="E564:E568"/>
    <mergeCell ref="C24:C27"/>
    <mergeCell ref="F82:F84"/>
    <mergeCell ref="E73:E75"/>
    <mergeCell ref="F73:F75"/>
    <mergeCell ref="E76:E78"/>
    <mergeCell ref="F76:F78"/>
    <mergeCell ref="D52:D57"/>
    <mergeCell ref="E52:E57"/>
    <mergeCell ref="F52:F57"/>
    <mergeCell ref="F67:F69"/>
    <mergeCell ref="F70:F72"/>
    <mergeCell ref="D454:D457"/>
    <mergeCell ref="E549:E553"/>
    <mergeCell ref="D532:D537"/>
    <mergeCell ref="D514:D519"/>
    <mergeCell ref="E514:E519"/>
    <mergeCell ref="B24:B27"/>
    <mergeCell ref="D265:D267"/>
    <mergeCell ref="D85:D87"/>
    <mergeCell ref="D76:D78"/>
    <mergeCell ref="D70:D72"/>
    <mergeCell ref="A273:L273"/>
    <mergeCell ref="D234:D237"/>
    <mergeCell ref="E234:E237"/>
    <mergeCell ref="D253:D256"/>
    <mergeCell ref="A253:A256"/>
    <mergeCell ref="D257:D259"/>
    <mergeCell ref="F121:F125"/>
    <mergeCell ref="D112:D114"/>
    <mergeCell ref="E112:E114"/>
    <mergeCell ref="F112:F114"/>
    <mergeCell ref="D115:D117"/>
    <mergeCell ref="E115:E117"/>
    <mergeCell ref="F115:F117"/>
    <mergeCell ref="D118:D120"/>
    <mergeCell ref="F46:F51"/>
    <mergeCell ref="A234:A237"/>
    <mergeCell ref="F230:F233"/>
    <mergeCell ref="F234:F237"/>
    <mergeCell ref="A85:A87"/>
    <mergeCell ref="A88:A90"/>
    <mergeCell ref="A91:A93"/>
    <mergeCell ref="D121:D125"/>
    <mergeCell ref="E121:E125"/>
    <mergeCell ref="F103:F105"/>
    <mergeCell ref="F118:F120"/>
    <mergeCell ref="E118:E120"/>
    <mergeCell ref="E85:E87"/>
    <mergeCell ref="F85:F87"/>
    <mergeCell ref="F106:F108"/>
    <mergeCell ref="D109:D111"/>
    <mergeCell ref="E109:E111"/>
    <mergeCell ref="F109:F111"/>
    <mergeCell ref="A109:A111"/>
    <mergeCell ref="F100:F102"/>
    <mergeCell ref="D103:D105"/>
    <mergeCell ref="D106:D108"/>
    <mergeCell ref="E106:E108"/>
    <mergeCell ref="A28:A30"/>
    <mergeCell ref="A31:A34"/>
    <mergeCell ref="A35:A39"/>
    <mergeCell ref="A40:A45"/>
    <mergeCell ref="A70:A72"/>
    <mergeCell ref="A73:A75"/>
    <mergeCell ref="A76:A78"/>
    <mergeCell ref="A79:A81"/>
    <mergeCell ref="A82:A84"/>
    <mergeCell ref="A46:A51"/>
    <mergeCell ref="A52:A57"/>
    <mergeCell ref="A58:A63"/>
    <mergeCell ref="A64:A66"/>
    <mergeCell ref="A67:A69"/>
    <mergeCell ref="C12:C15"/>
    <mergeCell ref="A7:A11"/>
    <mergeCell ref="A12:A15"/>
    <mergeCell ref="F19:F23"/>
    <mergeCell ref="E16:E18"/>
    <mergeCell ref="F16:F18"/>
    <mergeCell ref="D7:D11"/>
    <mergeCell ref="D12:D15"/>
    <mergeCell ref="E7:E11"/>
    <mergeCell ref="F7:F11"/>
    <mergeCell ref="C19:C23"/>
    <mergeCell ref="B19:B23"/>
    <mergeCell ref="A19:A23"/>
    <mergeCell ref="C16:C18"/>
    <mergeCell ref="B16:B18"/>
    <mergeCell ref="A16:A18"/>
    <mergeCell ref="E19:E23"/>
  </mergeCells>
  <pageMargins left="0.25" right="0.25" top="0.75" bottom="0.75" header="0.3" footer="0.3"/>
  <pageSetup paperSize="9" scale="80" fitToHeight="0" orientation="landscape" r:id="rId1"/>
  <rowBreaks count="17" manualBreakCount="17">
    <brk id="27" max="10" man="1"/>
    <brk id="57" max="10" man="1"/>
    <brk id="93" max="10" man="1"/>
    <brk id="120" max="10" man="1"/>
    <brk id="147" max="10" man="1"/>
    <brk id="169" max="10" man="1"/>
    <brk id="209" max="10" man="1"/>
    <brk id="229" max="10" man="1"/>
    <brk id="256" max="10" man="1"/>
    <brk id="302" max="10" man="1"/>
    <brk id="346" max="10" man="1"/>
    <brk id="401" max="10" man="1"/>
    <brk id="434" max="10" man="1"/>
    <brk id="472" max="10" man="1"/>
    <brk id="507" max="10" man="1"/>
    <brk id="543" max="10" man="1"/>
    <brk id="57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568"/>
  <sheetViews>
    <sheetView view="pageBreakPreview" zoomScale="90" zoomScaleNormal="70" zoomScaleSheetLayoutView="90" workbookViewId="0">
      <pane ySplit="5" topLeftCell="A6" activePane="bottomLeft" state="frozen"/>
      <selection pane="bottomLeft" activeCell="A3" sqref="A3"/>
    </sheetView>
  </sheetViews>
  <sheetFormatPr defaultRowHeight="15" x14ac:dyDescent="0.25"/>
  <cols>
    <col min="1" max="1" width="9.28515625" style="2"/>
    <col min="2" max="2" width="18.28515625" style="2" bestFit="1" customWidth="1"/>
    <col min="3" max="3" width="19.5703125" style="2" bestFit="1" customWidth="1"/>
    <col min="4" max="4" width="32.5703125" style="5" customWidth="1"/>
    <col min="5" max="5" width="17" style="2" customWidth="1"/>
    <col min="6" max="6" width="12.7109375" style="2" customWidth="1"/>
    <col min="7" max="7" width="11.42578125" style="2" customWidth="1"/>
    <col min="8" max="8" width="17.5703125" style="2" customWidth="1"/>
    <col min="9" max="12" width="16.42578125" style="2" customWidth="1"/>
    <col min="13" max="13" width="10.28515625" customWidth="1"/>
    <col min="15" max="15" width="10.7109375" customWidth="1"/>
  </cols>
  <sheetData>
    <row r="2" spans="1:15" ht="16.5" x14ac:dyDescent="0.25">
      <c r="A2" s="336" t="s">
        <v>264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4" spans="1:15" ht="60" customHeight="1" x14ac:dyDescent="0.25">
      <c r="A4" s="342" t="s">
        <v>0</v>
      </c>
      <c r="B4" s="339" t="s">
        <v>225</v>
      </c>
      <c r="C4" s="339" t="s">
        <v>226</v>
      </c>
      <c r="D4" s="339" t="s">
        <v>31</v>
      </c>
      <c r="E4" s="337" t="s">
        <v>32</v>
      </c>
      <c r="F4" s="337" t="s">
        <v>33</v>
      </c>
      <c r="G4" s="337" t="s">
        <v>34</v>
      </c>
      <c r="H4" s="337" t="s">
        <v>35</v>
      </c>
      <c r="I4" s="337" t="s">
        <v>40</v>
      </c>
      <c r="J4" s="337"/>
      <c r="K4" s="337"/>
      <c r="L4" s="341"/>
      <c r="M4" s="337" t="s">
        <v>223</v>
      </c>
    </row>
    <row r="5" spans="1:15" ht="30" x14ac:dyDescent="0.25">
      <c r="A5" s="343"/>
      <c r="B5" s="340"/>
      <c r="C5" s="340"/>
      <c r="D5" s="340"/>
      <c r="E5" s="337"/>
      <c r="F5" s="337"/>
      <c r="G5" s="337"/>
      <c r="H5" s="338"/>
      <c r="I5" s="1" t="s">
        <v>36</v>
      </c>
      <c r="J5" s="1" t="s">
        <v>37</v>
      </c>
      <c r="K5" s="1" t="s">
        <v>38</v>
      </c>
      <c r="L5" s="111" t="s">
        <v>39</v>
      </c>
      <c r="M5" s="337"/>
    </row>
    <row r="6" spans="1:15" ht="15.75" customHeight="1" x14ac:dyDescent="0.25">
      <c r="A6" s="138">
        <v>1</v>
      </c>
      <c r="B6" s="270" t="s">
        <v>62</v>
      </c>
      <c r="C6" s="270" t="s">
        <v>227</v>
      </c>
      <c r="D6" s="270" t="s">
        <v>1</v>
      </c>
      <c r="E6" s="273" t="s">
        <v>41</v>
      </c>
      <c r="F6" s="279" t="s">
        <v>42</v>
      </c>
      <c r="G6" s="32" t="s">
        <v>166</v>
      </c>
      <c r="H6" s="44">
        <f t="shared" ref="H6:H14" si="0">I6+J6</f>
        <v>4090.1766157697098</v>
      </c>
      <c r="I6" s="44">
        <v>3640.2576157697099</v>
      </c>
      <c r="J6" s="44">
        <v>449.91899999999998</v>
      </c>
      <c r="K6" s="9">
        <v>0</v>
      </c>
      <c r="L6" s="112">
        <v>0</v>
      </c>
      <c r="M6" s="369" t="s">
        <v>224</v>
      </c>
    </row>
    <row r="7" spans="1:15" ht="15.75" customHeight="1" x14ac:dyDescent="0.25">
      <c r="A7" s="139">
        <f>A6+1</f>
        <v>2</v>
      </c>
      <c r="B7" s="271"/>
      <c r="C7" s="271"/>
      <c r="D7" s="271"/>
      <c r="E7" s="274"/>
      <c r="F7" s="280"/>
      <c r="G7" s="10">
        <v>2015</v>
      </c>
      <c r="H7" s="16">
        <f t="shared" si="0"/>
        <v>749.61655193992465</v>
      </c>
      <c r="I7" s="16">
        <v>667.15873122653295</v>
      </c>
      <c r="J7" s="16">
        <v>82.457820713391698</v>
      </c>
      <c r="K7" s="9"/>
      <c r="L7" s="112"/>
      <c r="M7" s="370"/>
    </row>
    <row r="8" spans="1:15" ht="15.75" customHeight="1" x14ac:dyDescent="0.25">
      <c r="A8" s="139">
        <f>A7+1</f>
        <v>3</v>
      </c>
      <c r="B8" s="271"/>
      <c r="C8" s="271"/>
      <c r="D8" s="271"/>
      <c r="E8" s="274"/>
      <c r="F8" s="280"/>
      <c r="G8" s="10">
        <v>2016</v>
      </c>
      <c r="H8" s="16">
        <f t="shared" si="0"/>
        <v>1195.647747183978</v>
      </c>
      <c r="I8" s="16">
        <v>1064.1264949937399</v>
      </c>
      <c r="J8" s="16">
        <v>131.52125219023799</v>
      </c>
      <c r="K8" s="9"/>
      <c r="L8" s="112"/>
      <c r="M8" s="370"/>
      <c r="O8" s="4"/>
    </row>
    <row r="9" spans="1:15" ht="15.75" customHeight="1" x14ac:dyDescent="0.25">
      <c r="A9" s="139">
        <f>A8+1</f>
        <v>4</v>
      </c>
      <c r="B9" s="271"/>
      <c r="C9" s="271"/>
      <c r="D9" s="271"/>
      <c r="E9" s="274"/>
      <c r="F9" s="280"/>
      <c r="G9" s="10">
        <v>2017</v>
      </c>
      <c r="H9" s="16">
        <f t="shared" si="0"/>
        <v>838.2245932415517</v>
      </c>
      <c r="I9" s="16">
        <v>746.01988798498098</v>
      </c>
      <c r="J9" s="16">
        <v>92.204705256570705</v>
      </c>
      <c r="K9" s="9"/>
      <c r="L9" s="112"/>
      <c r="M9" s="370"/>
    </row>
    <row r="10" spans="1:15" ht="15.75" customHeight="1" x14ac:dyDescent="0.25">
      <c r="A10" s="140">
        <f t="shared" ref="A10:A41" si="1">A9+1</f>
        <v>5</v>
      </c>
      <c r="B10" s="272"/>
      <c r="C10" s="272"/>
      <c r="D10" s="272"/>
      <c r="E10" s="275"/>
      <c r="F10" s="281"/>
      <c r="G10" s="10">
        <v>2018</v>
      </c>
      <c r="H10" s="16">
        <f t="shared" si="0"/>
        <v>1306.6882040050109</v>
      </c>
      <c r="I10" s="16">
        <v>1162.9525015644599</v>
      </c>
      <c r="J10" s="16">
        <v>143.73570244055099</v>
      </c>
      <c r="K10" s="9"/>
      <c r="L10" s="112"/>
      <c r="M10" s="371"/>
    </row>
    <row r="11" spans="1:15" ht="30" customHeight="1" x14ac:dyDescent="0.25">
      <c r="A11" s="138">
        <f>A6+1</f>
        <v>2</v>
      </c>
      <c r="B11" s="270" t="s">
        <v>62</v>
      </c>
      <c r="C11" s="270" t="s">
        <v>227</v>
      </c>
      <c r="D11" s="270" t="s">
        <v>57</v>
      </c>
      <c r="E11" s="273" t="s">
        <v>41</v>
      </c>
      <c r="F11" s="273" t="s">
        <v>46</v>
      </c>
      <c r="G11" s="32" t="s">
        <v>166</v>
      </c>
      <c r="H11" s="44">
        <f t="shared" si="0"/>
        <v>5879.1</v>
      </c>
      <c r="I11" s="44">
        <f>I12+I13+I14</f>
        <v>5203</v>
      </c>
      <c r="J11" s="44">
        <f>J12+J13+J14</f>
        <v>676.1</v>
      </c>
      <c r="K11" s="9">
        <v>0</v>
      </c>
      <c r="L11" s="112">
        <v>0</v>
      </c>
      <c r="M11" s="363" t="s">
        <v>224</v>
      </c>
    </row>
    <row r="12" spans="1:15" ht="15.75" customHeight="1" x14ac:dyDescent="0.25">
      <c r="A12" s="139">
        <f t="shared" si="1"/>
        <v>3</v>
      </c>
      <c r="B12" s="271"/>
      <c r="C12" s="271"/>
      <c r="D12" s="271"/>
      <c r="E12" s="274"/>
      <c r="F12" s="274"/>
      <c r="G12" s="12">
        <v>2014</v>
      </c>
      <c r="H12" s="16">
        <f t="shared" si="0"/>
        <v>1817.5</v>
      </c>
      <c r="I12" s="16">
        <v>1608.5</v>
      </c>
      <c r="J12" s="16">
        <v>209</v>
      </c>
      <c r="K12" s="9"/>
      <c r="L12" s="112"/>
      <c r="M12" s="364"/>
    </row>
    <row r="13" spans="1:15" ht="15.75" customHeight="1" x14ac:dyDescent="0.25">
      <c r="A13" s="139">
        <f t="shared" si="1"/>
        <v>4</v>
      </c>
      <c r="B13" s="271"/>
      <c r="C13" s="271"/>
      <c r="D13" s="271"/>
      <c r="E13" s="274"/>
      <c r="F13" s="274"/>
      <c r="G13" s="12">
        <v>2015</v>
      </c>
      <c r="H13" s="16">
        <f t="shared" si="0"/>
        <v>1957.3999999999999</v>
      </c>
      <c r="I13" s="16">
        <v>1732.3</v>
      </c>
      <c r="J13" s="16">
        <v>225.1</v>
      </c>
      <c r="K13" s="9"/>
      <c r="L13" s="112"/>
      <c r="M13" s="364"/>
    </row>
    <row r="14" spans="1:15" ht="15.75" customHeight="1" x14ac:dyDescent="0.25">
      <c r="A14" s="140">
        <f t="shared" si="1"/>
        <v>5</v>
      </c>
      <c r="B14" s="272"/>
      <c r="C14" s="272"/>
      <c r="D14" s="272"/>
      <c r="E14" s="275"/>
      <c r="F14" s="275"/>
      <c r="G14" s="12">
        <v>2016</v>
      </c>
      <c r="H14" s="16">
        <f t="shared" si="0"/>
        <v>2104.1999999999998</v>
      </c>
      <c r="I14" s="16">
        <v>1862.2</v>
      </c>
      <c r="J14" s="16">
        <v>242</v>
      </c>
      <c r="K14" s="9"/>
      <c r="L14" s="112"/>
      <c r="M14" s="365"/>
    </row>
    <row r="15" spans="1:15" ht="45.75" customHeight="1" x14ac:dyDescent="0.25">
      <c r="A15" s="138">
        <f>A11+1</f>
        <v>3</v>
      </c>
      <c r="B15" s="270" t="s">
        <v>62</v>
      </c>
      <c r="C15" s="270" t="s">
        <v>227</v>
      </c>
      <c r="D15" s="270" t="s">
        <v>58</v>
      </c>
      <c r="E15" s="273" t="s">
        <v>41</v>
      </c>
      <c r="F15" s="276" t="s">
        <v>52</v>
      </c>
      <c r="G15" s="32" t="s">
        <v>166</v>
      </c>
      <c r="H15" s="44">
        <f>I15+J15+K15+L15</f>
        <v>3782.1</v>
      </c>
      <c r="I15" s="44">
        <f>I16+I17</f>
        <v>1436.5</v>
      </c>
      <c r="J15" s="44">
        <f>J16+J17</f>
        <v>186.6</v>
      </c>
      <c r="K15" s="33">
        <f>K16+K17</f>
        <v>0</v>
      </c>
      <c r="L15" s="113">
        <f>L16+L17</f>
        <v>2159</v>
      </c>
      <c r="M15" s="363" t="s">
        <v>224</v>
      </c>
    </row>
    <row r="16" spans="1:15" ht="15.75" customHeight="1" x14ac:dyDescent="0.25">
      <c r="A16" s="139">
        <f t="shared" si="1"/>
        <v>4</v>
      </c>
      <c r="B16" s="271"/>
      <c r="C16" s="271"/>
      <c r="D16" s="271"/>
      <c r="E16" s="274"/>
      <c r="F16" s="277"/>
      <c r="G16" s="10">
        <v>2015</v>
      </c>
      <c r="H16" s="16">
        <f>I16+J16+K16+L16</f>
        <v>1373.22</v>
      </c>
      <c r="I16" s="11">
        <v>514.20000000000005</v>
      </c>
      <c r="J16" s="11">
        <v>66.8</v>
      </c>
      <c r="K16" s="8"/>
      <c r="L16" s="114">
        <v>792.22</v>
      </c>
      <c r="M16" s="364"/>
    </row>
    <row r="17" spans="1:16" ht="15.75" customHeight="1" x14ac:dyDescent="0.25">
      <c r="A17" s="140">
        <f t="shared" si="1"/>
        <v>5</v>
      </c>
      <c r="B17" s="272"/>
      <c r="C17" s="272"/>
      <c r="D17" s="272"/>
      <c r="E17" s="275"/>
      <c r="F17" s="278"/>
      <c r="G17" s="10">
        <v>2016</v>
      </c>
      <c r="H17" s="16">
        <f>I17+J17+K17+L17</f>
        <v>2408.88</v>
      </c>
      <c r="I17" s="11">
        <v>922.3</v>
      </c>
      <c r="J17" s="11">
        <v>119.8</v>
      </c>
      <c r="K17" s="8"/>
      <c r="L17" s="114">
        <v>1366.78</v>
      </c>
      <c r="M17" s="365"/>
    </row>
    <row r="18" spans="1:16" ht="15.75" customHeight="1" x14ac:dyDescent="0.25">
      <c r="A18" s="138">
        <f>A15+1</f>
        <v>4</v>
      </c>
      <c r="B18" s="270" t="s">
        <v>62</v>
      </c>
      <c r="C18" s="270" t="s">
        <v>227</v>
      </c>
      <c r="D18" s="270" t="s">
        <v>2</v>
      </c>
      <c r="E18" s="273" t="s">
        <v>41</v>
      </c>
      <c r="F18" s="273" t="s">
        <v>43</v>
      </c>
      <c r="G18" s="32" t="s">
        <v>166</v>
      </c>
      <c r="H18" s="44">
        <f t="shared" ref="H18:H26" si="2">I18+J18</f>
        <v>3625.7984981226527</v>
      </c>
      <c r="I18" s="44">
        <f>I19+I20+I21+I22</f>
        <v>3226.960663329161</v>
      </c>
      <c r="J18" s="44">
        <f>J19+J20+J21+J22</f>
        <v>398.83783479349182</v>
      </c>
      <c r="K18" s="35">
        <v>0</v>
      </c>
      <c r="L18" s="115">
        <v>0</v>
      </c>
      <c r="M18" s="363" t="s">
        <v>224</v>
      </c>
      <c r="P18" s="270"/>
    </row>
    <row r="19" spans="1:16" ht="15.75" customHeight="1" x14ac:dyDescent="0.25">
      <c r="A19" s="139">
        <f t="shared" si="1"/>
        <v>5</v>
      </c>
      <c r="B19" s="271"/>
      <c r="C19" s="271"/>
      <c r="D19" s="271"/>
      <c r="E19" s="274"/>
      <c r="F19" s="274"/>
      <c r="G19" s="12">
        <v>2014</v>
      </c>
      <c r="H19" s="16">
        <f t="shared" si="2"/>
        <v>817.52158948685837</v>
      </c>
      <c r="I19" s="11">
        <v>727.59421464330399</v>
      </c>
      <c r="J19" s="11">
        <v>89.927374843554404</v>
      </c>
      <c r="K19" s="9"/>
      <c r="L19" s="112"/>
      <c r="M19" s="364"/>
      <c r="P19" s="271"/>
    </row>
    <row r="20" spans="1:16" ht="15.75" customHeight="1" x14ac:dyDescent="0.25">
      <c r="A20" s="139">
        <f t="shared" si="1"/>
        <v>6</v>
      </c>
      <c r="B20" s="271"/>
      <c r="C20" s="271"/>
      <c r="D20" s="271"/>
      <c r="E20" s="274"/>
      <c r="F20" s="274"/>
      <c r="G20" s="12">
        <v>2015</v>
      </c>
      <c r="H20" s="16">
        <f t="shared" si="2"/>
        <v>882.6767834793493</v>
      </c>
      <c r="I20" s="11">
        <v>785.58233729662095</v>
      </c>
      <c r="J20" s="11">
        <v>97.094446182728404</v>
      </c>
      <c r="K20" s="9"/>
      <c r="L20" s="112"/>
      <c r="M20" s="364"/>
      <c r="P20" s="272"/>
    </row>
    <row r="21" spans="1:16" ht="15.75" customHeight="1" x14ac:dyDescent="0.25">
      <c r="A21" s="139">
        <f t="shared" si="1"/>
        <v>7</v>
      </c>
      <c r="B21" s="271"/>
      <c r="C21" s="271"/>
      <c r="D21" s="271"/>
      <c r="E21" s="274"/>
      <c r="F21" s="274"/>
      <c r="G21" s="12">
        <v>2016</v>
      </c>
      <c r="H21" s="16">
        <f t="shared" si="2"/>
        <v>938.58698372966194</v>
      </c>
      <c r="I21" s="11">
        <v>835.34241551939897</v>
      </c>
      <c r="J21" s="11">
        <v>103.244568210263</v>
      </c>
      <c r="K21" s="9"/>
      <c r="L21" s="112"/>
      <c r="M21" s="364"/>
    </row>
    <row r="22" spans="1:16" ht="15.75" customHeight="1" x14ac:dyDescent="0.25">
      <c r="A22" s="140">
        <f t="shared" si="1"/>
        <v>8</v>
      </c>
      <c r="B22" s="272"/>
      <c r="C22" s="272"/>
      <c r="D22" s="272"/>
      <c r="E22" s="275"/>
      <c r="F22" s="275"/>
      <c r="G22" s="12">
        <v>2017</v>
      </c>
      <c r="H22" s="16">
        <f t="shared" si="2"/>
        <v>987.01314142678302</v>
      </c>
      <c r="I22" s="11">
        <v>878.44169586983696</v>
      </c>
      <c r="J22" s="11">
        <v>108.571445556946</v>
      </c>
      <c r="K22" s="9"/>
      <c r="L22" s="112"/>
      <c r="M22" s="365"/>
    </row>
    <row r="23" spans="1:16" ht="15.75" customHeight="1" x14ac:dyDescent="0.25">
      <c r="A23" s="138">
        <f>A18+1</f>
        <v>5</v>
      </c>
      <c r="B23" s="270" t="s">
        <v>62</v>
      </c>
      <c r="C23" s="270" t="s">
        <v>228</v>
      </c>
      <c r="D23" s="270" t="s">
        <v>30</v>
      </c>
      <c r="E23" s="273" t="s">
        <v>41</v>
      </c>
      <c r="F23" s="273" t="s">
        <v>44</v>
      </c>
      <c r="G23" s="32" t="s">
        <v>166</v>
      </c>
      <c r="H23" s="44">
        <f t="shared" si="2"/>
        <v>1172.5069576971212</v>
      </c>
      <c r="I23" s="44">
        <f>I24+I25+I26</f>
        <v>820.75487038798497</v>
      </c>
      <c r="J23" s="44">
        <f>J24+J25+J26</f>
        <v>351.75208730913619</v>
      </c>
      <c r="K23" s="9">
        <v>0</v>
      </c>
      <c r="L23" s="112">
        <v>0</v>
      </c>
      <c r="M23" s="363" t="s">
        <v>67</v>
      </c>
    </row>
    <row r="24" spans="1:16" ht="15.75" x14ac:dyDescent="0.25">
      <c r="A24" s="139">
        <f t="shared" si="1"/>
        <v>6</v>
      </c>
      <c r="B24" s="271"/>
      <c r="C24" s="271"/>
      <c r="D24" s="271"/>
      <c r="E24" s="274"/>
      <c r="F24" s="274"/>
      <c r="G24" s="12">
        <v>2015</v>
      </c>
      <c r="H24" s="16">
        <f t="shared" si="2"/>
        <v>401.50187734668299</v>
      </c>
      <c r="I24" s="11">
        <v>281.051314142678</v>
      </c>
      <c r="J24" s="11">
        <v>120.45056320400499</v>
      </c>
      <c r="K24" s="9"/>
      <c r="L24" s="112"/>
      <c r="M24" s="364"/>
    </row>
    <row r="25" spans="1:16" ht="15.75" x14ac:dyDescent="0.25">
      <c r="A25" s="139">
        <f t="shared" si="1"/>
        <v>7</v>
      </c>
      <c r="B25" s="271"/>
      <c r="C25" s="271"/>
      <c r="D25" s="271"/>
      <c r="E25" s="274"/>
      <c r="F25" s="274"/>
      <c r="G25" s="12">
        <v>2016</v>
      </c>
      <c r="H25" s="16">
        <f t="shared" si="2"/>
        <v>546.47509386733395</v>
      </c>
      <c r="I25" s="11">
        <v>382.53256570713398</v>
      </c>
      <c r="J25" s="11">
        <v>163.9425281602</v>
      </c>
      <c r="K25" s="9"/>
      <c r="L25" s="112"/>
      <c r="M25" s="364"/>
    </row>
    <row r="26" spans="1:16" ht="15.75" x14ac:dyDescent="0.25">
      <c r="A26" s="140">
        <f t="shared" si="1"/>
        <v>8</v>
      </c>
      <c r="B26" s="272"/>
      <c r="C26" s="272"/>
      <c r="D26" s="272"/>
      <c r="E26" s="275"/>
      <c r="F26" s="275"/>
      <c r="G26" s="12">
        <v>2017</v>
      </c>
      <c r="H26" s="16">
        <f t="shared" si="2"/>
        <v>224.52998648310418</v>
      </c>
      <c r="I26" s="11">
        <v>157.17099053817299</v>
      </c>
      <c r="J26" s="11">
        <v>67.358995944931195</v>
      </c>
      <c r="K26" s="9"/>
      <c r="L26" s="112"/>
      <c r="M26" s="365"/>
    </row>
    <row r="27" spans="1:16" ht="31.5" customHeight="1" x14ac:dyDescent="0.25">
      <c r="A27" s="138">
        <f>A23+1</f>
        <v>6</v>
      </c>
      <c r="B27" s="270" t="s">
        <v>62</v>
      </c>
      <c r="C27" s="270" t="s">
        <v>227</v>
      </c>
      <c r="D27" s="270" t="s">
        <v>3</v>
      </c>
      <c r="E27" s="273" t="s">
        <v>41</v>
      </c>
      <c r="F27" s="273" t="s">
        <v>45</v>
      </c>
      <c r="G27" s="32" t="s">
        <v>166</v>
      </c>
      <c r="H27" s="44">
        <f t="shared" ref="H27:H33" si="3">I27</f>
        <v>1002.610588235294</v>
      </c>
      <c r="I27" s="44">
        <f>I28+I29</f>
        <v>1002.610588235294</v>
      </c>
      <c r="J27" s="9">
        <v>0</v>
      </c>
      <c r="K27" s="9">
        <v>0</v>
      </c>
      <c r="L27" s="112">
        <v>0</v>
      </c>
      <c r="M27" s="363" t="s">
        <v>67</v>
      </c>
    </row>
    <row r="28" spans="1:16" ht="15.75" customHeight="1" x14ac:dyDescent="0.25">
      <c r="A28" s="139">
        <f t="shared" si="1"/>
        <v>7</v>
      </c>
      <c r="B28" s="271"/>
      <c r="C28" s="271"/>
      <c r="D28" s="271"/>
      <c r="E28" s="274"/>
      <c r="F28" s="274"/>
      <c r="G28" s="12">
        <v>2014</v>
      </c>
      <c r="H28" s="16">
        <f t="shared" si="3"/>
        <v>382.741877346683</v>
      </c>
      <c r="I28" s="11">
        <v>382.741877346683</v>
      </c>
      <c r="J28" s="9"/>
      <c r="K28" s="9"/>
      <c r="L28" s="112"/>
      <c r="M28" s="364"/>
    </row>
    <row r="29" spans="1:16" ht="15.75" customHeight="1" x14ac:dyDescent="0.25">
      <c r="A29" s="140">
        <f t="shared" si="1"/>
        <v>8</v>
      </c>
      <c r="B29" s="272"/>
      <c r="C29" s="272"/>
      <c r="D29" s="272"/>
      <c r="E29" s="275"/>
      <c r="F29" s="275"/>
      <c r="G29" s="12">
        <v>2015</v>
      </c>
      <c r="H29" s="16">
        <f t="shared" si="3"/>
        <v>619.86871088861096</v>
      </c>
      <c r="I29" s="11">
        <v>619.86871088861096</v>
      </c>
      <c r="J29" s="9"/>
      <c r="K29" s="9"/>
      <c r="L29" s="112"/>
      <c r="M29" s="365"/>
    </row>
    <row r="30" spans="1:16" ht="34.5" customHeight="1" x14ac:dyDescent="0.25">
      <c r="A30" s="270">
        <f>A27+1</f>
        <v>7</v>
      </c>
      <c r="B30" s="270" t="s">
        <v>62</v>
      </c>
      <c r="C30" s="270" t="s">
        <v>227</v>
      </c>
      <c r="D30" s="270" t="s">
        <v>4</v>
      </c>
      <c r="E30" s="273" t="s">
        <v>41</v>
      </c>
      <c r="F30" s="273" t="s">
        <v>46</v>
      </c>
      <c r="G30" s="32" t="s">
        <v>166</v>
      </c>
      <c r="H30" s="44">
        <f t="shared" si="3"/>
        <v>1620.3224680851058</v>
      </c>
      <c r="I30" s="44">
        <f>I31+I32+I33</f>
        <v>1620.3224680851058</v>
      </c>
      <c r="J30" s="9">
        <v>0</v>
      </c>
      <c r="K30" s="9">
        <v>0</v>
      </c>
      <c r="L30" s="112">
        <v>0</v>
      </c>
      <c r="M30" s="363" t="s">
        <v>67</v>
      </c>
    </row>
    <row r="31" spans="1:16" ht="15.75" customHeight="1" x14ac:dyDescent="0.25">
      <c r="A31" s="271"/>
      <c r="B31" s="271"/>
      <c r="C31" s="271"/>
      <c r="D31" s="271"/>
      <c r="E31" s="274"/>
      <c r="F31" s="274"/>
      <c r="G31" s="12">
        <v>2014</v>
      </c>
      <c r="H31" s="16">
        <f t="shared" si="3"/>
        <v>304.64096620776002</v>
      </c>
      <c r="I31" s="11">
        <v>304.64096620776002</v>
      </c>
      <c r="J31" s="11"/>
      <c r="K31" s="9"/>
      <c r="L31" s="112"/>
      <c r="M31" s="364"/>
    </row>
    <row r="32" spans="1:16" ht="15.75" customHeight="1" x14ac:dyDescent="0.25">
      <c r="A32" s="271"/>
      <c r="B32" s="271"/>
      <c r="C32" s="271"/>
      <c r="D32" s="271"/>
      <c r="E32" s="274"/>
      <c r="F32" s="274"/>
      <c r="G32" s="12">
        <v>2015</v>
      </c>
      <c r="H32" s="16">
        <f t="shared" si="3"/>
        <v>657.84075093867295</v>
      </c>
      <c r="I32" s="11">
        <v>657.84075093867295</v>
      </c>
      <c r="J32" s="11"/>
      <c r="K32" s="9"/>
      <c r="L32" s="112"/>
      <c r="M32" s="364"/>
    </row>
    <row r="33" spans="1:13" ht="15.75" customHeight="1" x14ac:dyDescent="0.25">
      <c r="A33" s="272"/>
      <c r="B33" s="272"/>
      <c r="C33" s="272"/>
      <c r="D33" s="272"/>
      <c r="E33" s="275"/>
      <c r="F33" s="275"/>
      <c r="G33" s="12">
        <v>2016</v>
      </c>
      <c r="H33" s="16">
        <f t="shared" si="3"/>
        <v>657.84075093867295</v>
      </c>
      <c r="I33" s="11">
        <v>657.84075093867295</v>
      </c>
      <c r="J33" s="11"/>
      <c r="K33" s="9"/>
      <c r="L33" s="112"/>
      <c r="M33" s="365"/>
    </row>
    <row r="34" spans="1:13" ht="15.75" customHeight="1" x14ac:dyDescent="0.25">
      <c r="A34" s="138">
        <f>A30+1</f>
        <v>8</v>
      </c>
      <c r="B34" s="270" t="s">
        <v>62</v>
      </c>
      <c r="C34" s="270" t="s">
        <v>227</v>
      </c>
      <c r="D34" s="270" t="s">
        <v>5</v>
      </c>
      <c r="E34" s="273" t="s">
        <v>41</v>
      </c>
      <c r="F34" s="273" t="s">
        <v>47</v>
      </c>
      <c r="G34" s="32" t="s">
        <v>166</v>
      </c>
      <c r="H34" s="44">
        <f t="shared" ref="H34:H65" si="4">I34+J34</f>
        <v>4300.6024405506942</v>
      </c>
      <c r="I34" s="44">
        <f>I35+I36+I37+I38</f>
        <v>3827.5361720901192</v>
      </c>
      <c r="J34" s="44">
        <f>J35+J36+J37+J38</f>
        <v>473.06626846057543</v>
      </c>
      <c r="K34" s="9">
        <v>0</v>
      </c>
      <c r="L34" s="112">
        <v>0</v>
      </c>
      <c r="M34" s="366"/>
    </row>
    <row r="35" spans="1:13" ht="15.75" customHeight="1" x14ac:dyDescent="0.25">
      <c r="A35" s="139">
        <f t="shared" si="1"/>
        <v>9</v>
      </c>
      <c r="B35" s="271"/>
      <c r="C35" s="271"/>
      <c r="D35" s="271"/>
      <c r="E35" s="274"/>
      <c r="F35" s="274"/>
      <c r="G35" s="12">
        <v>2017</v>
      </c>
      <c r="H35" s="16">
        <f t="shared" si="4"/>
        <v>811.44125156445511</v>
      </c>
      <c r="I35" s="11">
        <v>722.18271389236497</v>
      </c>
      <c r="J35" s="11">
        <v>89.2585376720901</v>
      </c>
      <c r="K35" s="9"/>
      <c r="L35" s="112"/>
      <c r="M35" s="367"/>
    </row>
    <row r="36" spans="1:13" ht="15.75" customHeight="1" x14ac:dyDescent="0.25">
      <c r="A36" s="139">
        <f t="shared" si="1"/>
        <v>10</v>
      </c>
      <c r="B36" s="271"/>
      <c r="C36" s="271"/>
      <c r="D36" s="271"/>
      <c r="E36" s="274"/>
      <c r="F36" s="274"/>
      <c r="G36" s="12">
        <v>2018</v>
      </c>
      <c r="H36" s="16">
        <f t="shared" si="4"/>
        <v>1264.936295369213</v>
      </c>
      <c r="I36" s="11">
        <v>1125.7933028785999</v>
      </c>
      <c r="J36" s="11">
        <v>139.14299249061301</v>
      </c>
      <c r="K36" s="9"/>
      <c r="L36" s="112"/>
      <c r="M36" s="367"/>
    </row>
    <row r="37" spans="1:13" ht="15.75" customHeight="1" x14ac:dyDescent="0.25">
      <c r="A37" s="139">
        <f t="shared" si="1"/>
        <v>11</v>
      </c>
      <c r="B37" s="271"/>
      <c r="C37" s="271"/>
      <c r="D37" s="271"/>
      <c r="E37" s="274"/>
      <c r="F37" s="274"/>
      <c r="G37" s="12">
        <v>2019</v>
      </c>
      <c r="H37" s="16">
        <f t="shared" si="4"/>
        <v>871.88312891113924</v>
      </c>
      <c r="I37" s="11">
        <v>775.97598473091398</v>
      </c>
      <c r="J37" s="11">
        <v>95.907144180225302</v>
      </c>
      <c r="K37" s="9"/>
      <c r="L37" s="112"/>
      <c r="M37" s="367"/>
    </row>
    <row r="38" spans="1:13" ht="15.75" customHeight="1" x14ac:dyDescent="0.25">
      <c r="A38" s="140">
        <f t="shared" si="1"/>
        <v>12</v>
      </c>
      <c r="B38" s="272"/>
      <c r="C38" s="272"/>
      <c r="D38" s="272"/>
      <c r="E38" s="275"/>
      <c r="F38" s="275"/>
      <c r="G38" s="12">
        <v>2020</v>
      </c>
      <c r="H38" s="16">
        <f t="shared" si="4"/>
        <v>1352.341764705887</v>
      </c>
      <c r="I38" s="11">
        <v>1203.5841705882401</v>
      </c>
      <c r="J38" s="11">
        <v>148.75759411764699</v>
      </c>
      <c r="K38" s="9"/>
      <c r="L38" s="112"/>
      <c r="M38" s="368"/>
    </row>
    <row r="39" spans="1:13" ht="15.75" customHeight="1" x14ac:dyDescent="0.25">
      <c r="A39" s="138">
        <f>A34+1</f>
        <v>9</v>
      </c>
      <c r="B39" s="270" t="s">
        <v>62</v>
      </c>
      <c r="C39" s="270" t="s">
        <v>229</v>
      </c>
      <c r="D39" s="270" t="s">
        <v>6</v>
      </c>
      <c r="E39" s="273" t="s">
        <v>41</v>
      </c>
      <c r="F39" s="273" t="s">
        <v>48</v>
      </c>
      <c r="G39" s="32" t="s">
        <v>166</v>
      </c>
      <c r="H39" s="36">
        <f t="shared" si="4"/>
        <v>570.77961933999995</v>
      </c>
      <c r="I39" s="36">
        <f>I40+I41+I42+I43+I44</f>
        <v>513.70165740599998</v>
      </c>
      <c r="J39" s="36">
        <f>J40+J41+J42+J43+J44</f>
        <v>57.077961934000001</v>
      </c>
      <c r="K39" s="9">
        <v>0</v>
      </c>
      <c r="L39" s="112">
        <v>0</v>
      </c>
      <c r="M39" s="366"/>
    </row>
    <row r="40" spans="1:13" ht="15.75" customHeight="1" x14ac:dyDescent="0.25">
      <c r="A40" s="139">
        <f t="shared" si="1"/>
        <v>10</v>
      </c>
      <c r="B40" s="271"/>
      <c r="C40" s="271"/>
      <c r="D40" s="271"/>
      <c r="E40" s="274"/>
      <c r="F40" s="274"/>
      <c r="G40" s="12">
        <v>2017</v>
      </c>
      <c r="H40" s="16">
        <f t="shared" si="4"/>
        <v>114.155923868</v>
      </c>
      <c r="I40" s="11">
        <v>102.7403314812</v>
      </c>
      <c r="J40" s="11">
        <v>11.4155923868</v>
      </c>
      <c r="K40" s="9"/>
      <c r="L40" s="112"/>
      <c r="M40" s="367"/>
    </row>
    <row r="41" spans="1:13" ht="15.75" customHeight="1" x14ac:dyDescent="0.25">
      <c r="A41" s="139">
        <f t="shared" si="1"/>
        <v>11</v>
      </c>
      <c r="B41" s="271"/>
      <c r="C41" s="271"/>
      <c r="D41" s="271"/>
      <c r="E41" s="274"/>
      <c r="F41" s="274"/>
      <c r="G41" s="12">
        <v>2018</v>
      </c>
      <c r="H41" s="16">
        <f t="shared" si="4"/>
        <v>114.155923868</v>
      </c>
      <c r="I41" s="11">
        <v>102.7403314812</v>
      </c>
      <c r="J41" s="11">
        <v>11.4155923868</v>
      </c>
      <c r="K41" s="9"/>
      <c r="L41" s="112"/>
      <c r="M41" s="367"/>
    </row>
    <row r="42" spans="1:13" ht="15.75" customHeight="1" x14ac:dyDescent="0.25">
      <c r="A42" s="139"/>
      <c r="B42" s="271"/>
      <c r="C42" s="271"/>
      <c r="D42" s="271"/>
      <c r="E42" s="274"/>
      <c r="F42" s="274"/>
      <c r="G42" s="12">
        <v>2019</v>
      </c>
      <c r="H42" s="16">
        <f t="shared" si="4"/>
        <v>114.155923868</v>
      </c>
      <c r="I42" s="11">
        <v>102.7403314812</v>
      </c>
      <c r="J42" s="11">
        <v>11.4155923868</v>
      </c>
      <c r="K42" s="9"/>
      <c r="L42" s="112"/>
      <c r="M42" s="367"/>
    </row>
    <row r="43" spans="1:13" ht="15.75" customHeight="1" x14ac:dyDescent="0.25">
      <c r="A43" s="139"/>
      <c r="B43" s="271"/>
      <c r="C43" s="271"/>
      <c r="D43" s="271"/>
      <c r="E43" s="274"/>
      <c r="F43" s="274"/>
      <c r="G43" s="12">
        <v>2020</v>
      </c>
      <c r="H43" s="16">
        <f t="shared" si="4"/>
        <v>114.155923868</v>
      </c>
      <c r="I43" s="11">
        <v>102.7403314812</v>
      </c>
      <c r="J43" s="11">
        <v>11.4155923868</v>
      </c>
      <c r="K43" s="9"/>
      <c r="L43" s="112"/>
      <c r="M43" s="367"/>
    </row>
    <row r="44" spans="1:13" ht="15.75" customHeight="1" x14ac:dyDescent="0.25">
      <c r="A44" s="140"/>
      <c r="B44" s="272"/>
      <c r="C44" s="272"/>
      <c r="D44" s="272"/>
      <c r="E44" s="275"/>
      <c r="F44" s="275"/>
      <c r="G44" s="12">
        <v>2021</v>
      </c>
      <c r="H44" s="16">
        <f t="shared" si="4"/>
        <v>114.155923868</v>
      </c>
      <c r="I44" s="11">
        <v>102.7403314812</v>
      </c>
      <c r="J44" s="11">
        <v>11.4155923868</v>
      </c>
      <c r="K44" s="9"/>
      <c r="L44" s="112"/>
      <c r="M44" s="368"/>
    </row>
    <row r="45" spans="1:13" ht="15.75" customHeight="1" x14ac:dyDescent="0.25">
      <c r="A45" s="270">
        <f>A39+1</f>
        <v>10</v>
      </c>
      <c r="B45" s="270" t="s">
        <v>62</v>
      </c>
      <c r="C45" s="270" t="s">
        <v>228</v>
      </c>
      <c r="D45" s="270" t="s">
        <v>9</v>
      </c>
      <c r="E45" s="273" t="s">
        <v>41</v>
      </c>
      <c r="F45" s="273" t="s">
        <v>50</v>
      </c>
      <c r="G45" s="32" t="s">
        <v>166</v>
      </c>
      <c r="H45" s="33">
        <f t="shared" si="4"/>
        <v>1044.1714015999999</v>
      </c>
      <c r="I45" s="33">
        <f>I46+I47+I48+I49+I50</f>
        <v>939.75426143999994</v>
      </c>
      <c r="J45" s="36">
        <f>J46+J47+J48+J49+J50</f>
        <v>104.41714016</v>
      </c>
      <c r="K45" s="9">
        <v>0</v>
      </c>
      <c r="L45" s="112">
        <v>0</v>
      </c>
      <c r="M45" s="366"/>
    </row>
    <row r="46" spans="1:13" ht="15.75" customHeight="1" x14ac:dyDescent="0.25">
      <c r="A46" s="271"/>
      <c r="B46" s="271"/>
      <c r="C46" s="271"/>
      <c r="D46" s="271"/>
      <c r="E46" s="274"/>
      <c r="F46" s="274"/>
      <c r="G46" s="10">
        <v>2016</v>
      </c>
      <c r="H46" s="13">
        <f t="shared" si="4"/>
        <v>208.83428032</v>
      </c>
      <c r="I46" s="11">
        <v>187.95085228799999</v>
      </c>
      <c r="J46" s="11">
        <v>20.883428032000001</v>
      </c>
      <c r="K46" s="9"/>
      <c r="L46" s="112"/>
      <c r="M46" s="367"/>
    </row>
    <row r="47" spans="1:13" ht="15.75" customHeight="1" x14ac:dyDescent="0.25">
      <c r="A47" s="271"/>
      <c r="B47" s="271"/>
      <c r="C47" s="271"/>
      <c r="D47" s="271"/>
      <c r="E47" s="274"/>
      <c r="F47" s="274"/>
      <c r="G47" s="10">
        <v>2017</v>
      </c>
      <c r="H47" s="13">
        <f t="shared" si="4"/>
        <v>208.83428032</v>
      </c>
      <c r="I47" s="11">
        <v>187.95085228799999</v>
      </c>
      <c r="J47" s="11">
        <v>20.883428032000001</v>
      </c>
      <c r="K47" s="9"/>
      <c r="L47" s="112"/>
      <c r="M47" s="367"/>
    </row>
    <row r="48" spans="1:13" ht="15.75" customHeight="1" x14ac:dyDescent="0.25">
      <c r="A48" s="271"/>
      <c r="B48" s="271"/>
      <c r="C48" s="271"/>
      <c r="D48" s="271"/>
      <c r="E48" s="274"/>
      <c r="F48" s="274"/>
      <c r="G48" s="10">
        <v>2018</v>
      </c>
      <c r="H48" s="13">
        <f t="shared" si="4"/>
        <v>208.83428032</v>
      </c>
      <c r="I48" s="11">
        <v>187.95085228799999</v>
      </c>
      <c r="J48" s="11">
        <v>20.883428032000001</v>
      </c>
      <c r="K48" s="9"/>
      <c r="L48" s="112"/>
      <c r="M48" s="367"/>
    </row>
    <row r="49" spans="1:13" ht="15.75" customHeight="1" x14ac:dyDescent="0.25">
      <c r="A49" s="271"/>
      <c r="B49" s="271"/>
      <c r="C49" s="271"/>
      <c r="D49" s="271"/>
      <c r="E49" s="274"/>
      <c r="F49" s="274"/>
      <c r="G49" s="10">
        <v>2019</v>
      </c>
      <c r="H49" s="13">
        <f t="shared" si="4"/>
        <v>208.83428032</v>
      </c>
      <c r="I49" s="11">
        <v>187.95085228799999</v>
      </c>
      <c r="J49" s="11">
        <v>20.883428032000001</v>
      </c>
      <c r="K49" s="9"/>
      <c r="L49" s="112"/>
      <c r="M49" s="367"/>
    </row>
    <row r="50" spans="1:13" ht="15.75" customHeight="1" x14ac:dyDescent="0.25">
      <c r="A50" s="272"/>
      <c r="B50" s="272"/>
      <c r="C50" s="272"/>
      <c r="D50" s="272"/>
      <c r="E50" s="275"/>
      <c r="F50" s="275"/>
      <c r="G50" s="10">
        <v>2020</v>
      </c>
      <c r="H50" s="13">
        <f t="shared" si="4"/>
        <v>208.83428032</v>
      </c>
      <c r="I50" s="11">
        <v>187.95085228799999</v>
      </c>
      <c r="J50" s="11">
        <v>20.883428032000001</v>
      </c>
      <c r="K50" s="9"/>
      <c r="L50" s="112"/>
      <c r="M50" s="368"/>
    </row>
    <row r="51" spans="1:13" ht="15.75" customHeight="1" x14ac:dyDescent="0.25">
      <c r="A51" s="270">
        <f>A45+1</f>
        <v>11</v>
      </c>
      <c r="B51" s="270" t="s">
        <v>62</v>
      </c>
      <c r="C51" s="270" t="s">
        <v>227</v>
      </c>
      <c r="D51" s="270" t="s">
        <v>7</v>
      </c>
      <c r="E51" s="273" t="s">
        <v>41</v>
      </c>
      <c r="F51" s="273" t="s">
        <v>49</v>
      </c>
      <c r="G51" s="32" t="s">
        <v>166</v>
      </c>
      <c r="H51" s="33">
        <f t="shared" si="4"/>
        <v>1036.67947</v>
      </c>
      <c r="I51" s="33">
        <f>I52+I53+I54+I55+I56</f>
        <v>933.01152300000001</v>
      </c>
      <c r="J51" s="36">
        <f>J52+J53+J54+J55+J56</f>
        <v>103.667947</v>
      </c>
      <c r="K51" s="9">
        <v>0</v>
      </c>
      <c r="L51" s="112">
        <v>0</v>
      </c>
      <c r="M51" s="366" t="s">
        <v>67</v>
      </c>
    </row>
    <row r="52" spans="1:13" ht="15.75" customHeight="1" x14ac:dyDescent="0.25">
      <c r="A52" s="271"/>
      <c r="B52" s="271"/>
      <c r="C52" s="271"/>
      <c r="D52" s="271"/>
      <c r="E52" s="274"/>
      <c r="F52" s="274"/>
      <c r="G52" s="12">
        <v>2015</v>
      </c>
      <c r="H52" s="13">
        <f t="shared" si="4"/>
        <v>207.335894</v>
      </c>
      <c r="I52" s="17">
        <v>186.6023046</v>
      </c>
      <c r="J52" s="17">
        <v>20.7335894</v>
      </c>
      <c r="K52" s="9"/>
      <c r="L52" s="112"/>
      <c r="M52" s="367"/>
    </row>
    <row r="53" spans="1:13" ht="15.75" customHeight="1" x14ac:dyDescent="0.25">
      <c r="A53" s="271"/>
      <c r="B53" s="271"/>
      <c r="C53" s="271"/>
      <c r="D53" s="271"/>
      <c r="E53" s="274"/>
      <c r="F53" s="274"/>
      <c r="G53" s="12">
        <v>2016</v>
      </c>
      <c r="H53" s="13">
        <f t="shared" si="4"/>
        <v>207.335894</v>
      </c>
      <c r="I53" s="17">
        <v>186.6023046</v>
      </c>
      <c r="J53" s="17">
        <v>20.7335894</v>
      </c>
      <c r="K53" s="9"/>
      <c r="L53" s="112"/>
      <c r="M53" s="367"/>
    </row>
    <row r="54" spans="1:13" ht="15.75" customHeight="1" x14ac:dyDescent="0.25">
      <c r="A54" s="271"/>
      <c r="B54" s="271"/>
      <c r="C54" s="271"/>
      <c r="D54" s="271"/>
      <c r="E54" s="274"/>
      <c r="F54" s="274"/>
      <c r="G54" s="12">
        <v>2017</v>
      </c>
      <c r="H54" s="13">
        <f t="shared" si="4"/>
        <v>207.335894</v>
      </c>
      <c r="I54" s="17">
        <v>186.6023046</v>
      </c>
      <c r="J54" s="17">
        <v>20.7335894</v>
      </c>
      <c r="K54" s="9"/>
      <c r="L54" s="112"/>
      <c r="M54" s="367"/>
    </row>
    <row r="55" spans="1:13" ht="15.75" customHeight="1" x14ac:dyDescent="0.25">
      <c r="A55" s="271"/>
      <c r="B55" s="271"/>
      <c r="C55" s="271"/>
      <c r="D55" s="271"/>
      <c r="E55" s="274"/>
      <c r="F55" s="274"/>
      <c r="G55" s="12">
        <v>2018</v>
      </c>
      <c r="H55" s="13">
        <f t="shared" si="4"/>
        <v>207.335894</v>
      </c>
      <c r="I55" s="17">
        <v>186.6023046</v>
      </c>
      <c r="J55" s="17">
        <v>20.7335894</v>
      </c>
      <c r="K55" s="9"/>
      <c r="L55" s="112"/>
      <c r="M55" s="367"/>
    </row>
    <row r="56" spans="1:13" ht="15.75" customHeight="1" x14ac:dyDescent="0.25">
      <c r="A56" s="272"/>
      <c r="B56" s="272"/>
      <c r="C56" s="272"/>
      <c r="D56" s="272"/>
      <c r="E56" s="275"/>
      <c r="F56" s="275"/>
      <c r="G56" s="12">
        <v>2019</v>
      </c>
      <c r="H56" s="13">
        <f t="shared" si="4"/>
        <v>207.335894</v>
      </c>
      <c r="I56" s="17">
        <v>186.6023046</v>
      </c>
      <c r="J56" s="17">
        <v>20.7335894</v>
      </c>
      <c r="K56" s="9"/>
      <c r="L56" s="112"/>
      <c r="M56" s="368"/>
    </row>
    <row r="57" spans="1:13" ht="15.75" customHeight="1" x14ac:dyDescent="0.25">
      <c r="A57" s="270">
        <f>A51+1</f>
        <v>12</v>
      </c>
      <c r="B57" s="270" t="s">
        <v>62</v>
      </c>
      <c r="C57" s="270" t="s">
        <v>230</v>
      </c>
      <c r="D57" s="270" t="s">
        <v>8</v>
      </c>
      <c r="E57" s="273" t="s">
        <v>41</v>
      </c>
      <c r="F57" s="273" t="s">
        <v>50</v>
      </c>
      <c r="G57" s="32" t="s">
        <v>166</v>
      </c>
      <c r="H57" s="33">
        <f t="shared" si="4"/>
        <v>434.4924259</v>
      </c>
      <c r="I57" s="36">
        <f>I58+I59+I60+I61+I62</f>
        <v>391.04318331000002</v>
      </c>
      <c r="J57" s="36">
        <f>J58+J59+J60+J61+J62</f>
        <v>43.449242589999997</v>
      </c>
      <c r="K57" s="9">
        <v>0</v>
      </c>
      <c r="L57" s="112">
        <v>0</v>
      </c>
      <c r="M57" s="273"/>
    </row>
    <row r="58" spans="1:13" ht="15.75" x14ac:dyDescent="0.25">
      <c r="A58" s="271"/>
      <c r="B58" s="271"/>
      <c r="C58" s="271"/>
      <c r="D58" s="271"/>
      <c r="E58" s="274"/>
      <c r="F58" s="274"/>
      <c r="G58" s="12">
        <v>2016</v>
      </c>
      <c r="H58" s="13">
        <f t="shared" si="4"/>
        <v>86.898485180000009</v>
      </c>
      <c r="I58" s="11">
        <v>78.208636662000004</v>
      </c>
      <c r="J58" s="11">
        <v>8.6898485179999998</v>
      </c>
      <c r="K58" s="9"/>
      <c r="L58" s="112"/>
      <c r="M58" s="274"/>
    </row>
    <row r="59" spans="1:13" ht="15.75" x14ac:dyDescent="0.25">
      <c r="A59" s="271"/>
      <c r="B59" s="271"/>
      <c r="C59" s="271"/>
      <c r="D59" s="271"/>
      <c r="E59" s="274"/>
      <c r="F59" s="274"/>
      <c r="G59" s="12">
        <v>2017</v>
      </c>
      <c r="H59" s="13">
        <f t="shared" si="4"/>
        <v>86.898485180000009</v>
      </c>
      <c r="I59" s="11">
        <v>78.208636662000004</v>
      </c>
      <c r="J59" s="11">
        <v>8.6898485179999998</v>
      </c>
      <c r="K59" s="9"/>
      <c r="L59" s="112"/>
      <c r="M59" s="274"/>
    </row>
    <row r="60" spans="1:13" ht="15.75" x14ac:dyDescent="0.25">
      <c r="A60" s="271"/>
      <c r="B60" s="271"/>
      <c r="C60" s="271"/>
      <c r="D60" s="271"/>
      <c r="E60" s="274"/>
      <c r="F60" s="274"/>
      <c r="G60" s="12">
        <v>2018</v>
      </c>
      <c r="H60" s="13">
        <f t="shared" si="4"/>
        <v>86.898485180000009</v>
      </c>
      <c r="I60" s="11">
        <v>78.208636662000004</v>
      </c>
      <c r="J60" s="11">
        <v>8.6898485179999998</v>
      </c>
      <c r="K60" s="9"/>
      <c r="L60" s="112"/>
      <c r="M60" s="274"/>
    </row>
    <row r="61" spans="1:13" ht="15.75" x14ac:dyDescent="0.25">
      <c r="A61" s="271"/>
      <c r="B61" s="271"/>
      <c r="C61" s="271"/>
      <c r="D61" s="271"/>
      <c r="E61" s="274"/>
      <c r="F61" s="274"/>
      <c r="G61" s="12">
        <v>2019</v>
      </c>
      <c r="H61" s="13">
        <f t="shared" si="4"/>
        <v>86.898485180000009</v>
      </c>
      <c r="I61" s="11">
        <v>78.208636662000004</v>
      </c>
      <c r="J61" s="11">
        <v>8.6898485179999998</v>
      </c>
      <c r="K61" s="9"/>
      <c r="L61" s="112"/>
      <c r="M61" s="274"/>
    </row>
    <row r="62" spans="1:13" ht="15.75" x14ac:dyDescent="0.25">
      <c r="A62" s="272"/>
      <c r="B62" s="272"/>
      <c r="C62" s="272"/>
      <c r="D62" s="272"/>
      <c r="E62" s="275"/>
      <c r="F62" s="275"/>
      <c r="G62" s="12">
        <v>2020</v>
      </c>
      <c r="H62" s="13">
        <f t="shared" si="4"/>
        <v>86.898485180000009</v>
      </c>
      <c r="I62" s="11">
        <v>78.208636662000004</v>
      </c>
      <c r="J62" s="11">
        <v>8.6898485179999998</v>
      </c>
      <c r="K62" s="9"/>
      <c r="L62" s="112"/>
      <c r="M62" s="275"/>
    </row>
    <row r="63" spans="1:13" ht="32.25" customHeight="1" x14ac:dyDescent="0.25">
      <c r="A63" s="270">
        <f>A57+1</f>
        <v>13</v>
      </c>
      <c r="B63" s="270" t="s">
        <v>62</v>
      </c>
      <c r="C63" s="270" t="s">
        <v>231</v>
      </c>
      <c r="D63" s="270" t="s">
        <v>10</v>
      </c>
      <c r="E63" s="273" t="s">
        <v>41</v>
      </c>
      <c r="F63" s="273" t="s">
        <v>51</v>
      </c>
      <c r="G63" s="32" t="s">
        <v>166</v>
      </c>
      <c r="H63" s="44">
        <f t="shared" si="4"/>
        <v>125</v>
      </c>
      <c r="I63" s="44">
        <f>I64+I65</f>
        <v>111.25</v>
      </c>
      <c r="J63" s="44">
        <f>J64+J65</f>
        <v>13.75</v>
      </c>
      <c r="K63" s="9">
        <v>0</v>
      </c>
      <c r="L63" s="112">
        <v>0</v>
      </c>
      <c r="M63" s="273"/>
    </row>
    <row r="64" spans="1:13" ht="15.75" x14ac:dyDescent="0.25">
      <c r="A64" s="271"/>
      <c r="B64" s="271"/>
      <c r="C64" s="271"/>
      <c r="D64" s="271"/>
      <c r="E64" s="274"/>
      <c r="F64" s="274"/>
      <c r="G64" s="18">
        <v>2016</v>
      </c>
      <c r="H64" s="14">
        <f t="shared" si="4"/>
        <v>62.5</v>
      </c>
      <c r="I64" s="17">
        <v>55.625</v>
      </c>
      <c r="J64" s="17">
        <v>6.875</v>
      </c>
      <c r="K64" s="9"/>
      <c r="L64" s="112"/>
      <c r="M64" s="274"/>
    </row>
    <row r="65" spans="1:13" ht="15.75" x14ac:dyDescent="0.25">
      <c r="A65" s="272"/>
      <c r="B65" s="272"/>
      <c r="C65" s="272"/>
      <c r="D65" s="272"/>
      <c r="E65" s="275"/>
      <c r="F65" s="275"/>
      <c r="G65" s="18">
        <v>2017</v>
      </c>
      <c r="H65" s="14">
        <f t="shared" si="4"/>
        <v>62.5</v>
      </c>
      <c r="I65" s="17">
        <v>55.625</v>
      </c>
      <c r="J65" s="17">
        <v>6.875</v>
      </c>
      <c r="K65" s="9"/>
      <c r="L65" s="112"/>
      <c r="M65" s="275"/>
    </row>
    <row r="66" spans="1:13" ht="24.75" customHeight="1" x14ac:dyDescent="0.25">
      <c r="A66" s="270">
        <f>A63+1</f>
        <v>14</v>
      </c>
      <c r="B66" s="270" t="s">
        <v>62</v>
      </c>
      <c r="C66" s="270" t="s">
        <v>232</v>
      </c>
      <c r="D66" s="270" t="s">
        <v>11</v>
      </c>
      <c r="E66" s="273" t="s">
        <v>41</v>
      </c>
      <c r="F66" s="273" t="s">
        <v>52</v>
      </c>
      <c r="G66" s="32" t="s">
        <v>166</v>
      </c>
      <c r="H66" s="44">
        <f t="shared" ref="H66:H97" si="5">I66+J66</f>
        <v>125</v>
      </c>
      <c r="I66" s="44">
        <f>I67+I68</f>
        <v>111.25</v>
      </c>
      <c r="J66" s="44">
        <f>J67+J68</f>
        <v>13.75</v>
      </c>
      <c r="K66" s="9">
        <v>0</v>
      </c>
      <c r="L66" s="112">
        <v>0</v>
      </c>
      <c r="M66" s="273" t="s">
        <v>67</v>
      </c>
    </row>
    <row r="67" spans="1:13" ht="15.75" x14ac:dyDescent="0.25">
      <c r="A67" s="271"/>
      <c r="B67" s="271"/>
      <c r="C67" s="271"/>
      <c r="D67" s="271"/>
      <c r="E67" s="274"/>
      <c r="F67" s="274"/>
      <c r="G67" s="12">
        <v>2015</v>
      </c>
      <c r="H67" s="14">
        <f t="shared" si="5"/>
        <v>62.5</v>
      </c>
      <c r="I67" s="17">
        <v>55.625</v>
      </c>
      <c r="J67" s="17">
        <v>6.875</v>
      </c>
      <c r="K67" s="9"/>
      <c r="L67" s="112"/>
      <c r="M67" s="274"/>
    </row>
    <row r="68" spans="1:13" ht="15.75" x14ac:dyDescent="0.25">
      <c r="A68" s="272"/>
      <c r="B68" s="272"/>
      <c r="C68" s="272"/>
      <c r="D68" s="272"/>
      <c r="E68" s="275"/>
      <c r="F68" s="275"/>
      <c r="G68" s="12">
        <v>2016</v>
      </c>
      <c r="H68" s="14">
        <f t="shared" si="5"/>
        <v>62.5</v>
      </c>
      <c r="I68" s="17">
        <v>55.625</v>
      </c>
      <c r="J68" s="17">
        <v>6.875</v>
      </c>
      <c r="K68" s="9"/>
      <c r="L68" s="112"/>
      <c r="M68" s="275"/>
    </row>
    <row r="69" spans="1:13" ht="15.75" customHeight="1" x14ac:dyDescent="0.25">
      <c r="A69" s="270">
        <f>A66+1</f>
        <v>15</v>
      </c>
      <c r="B69" s="270" t="s">
        <v>62</v>
      </c>
      <c r="C69" s="270" t="s">
        <v>233</v>
      </c>
      <c r="D69" s="270" t="s">
        <v>12</v>
      </c>
      <c r="E69" s="273" t="s">
        <v>41</v>
      </c>
      <c r="F69" s="273" t="s">
        <v>53</v>
      </c>
      <c r="G69" s="32" t="s">
        <v>166</v>
      </c>
      <c r="H69" s="44">
        <f t="shared" si="5"/>
        <v>125</v>
      </c>
      <c r="I69" s="44">
        <f>I70+I71</f>
        <v>111.25</v>
      </c>
      <c r="J69" s="44">
        <f>J70+J71</f>
        <v>13.75</v>
      </c>
      <c r="K69" s="9">
        <v>0</v>
      </c>
      <c r="L69" s="112">
        <v>0</v>
      </c>
      <c r="M69" s="273"/>
    </row>
    <row r="70" spans="1:13" ht="15.75" x14ac:dyDescent="0.25">
      <c r="A70" s="271"/>
      <c r="B70" s="271"/>
      <c r="C70" s="271"/>
      <c r="D70" s="271"/>
      <c r="E70" s="274"/>
      <c r="F70" s="274"/>
      <c r="G70" s="18">
        <v>2017</v>
      </c>
      <c r="H70" s="14">
        <f t="shared" si="5"/>
        <v>62.5</v>
      </c>
      <c r="I70" s="17">
        <v>55.625</v>
      </c>
      <c r="J70" s="17">
        <v>6.875</v>
      </c>
      <c r="K70" s="9"/>
      <c r="L70" s="112"/>
      <c r="M70" s="274"/>
    </row>
    <row r="71" spans="1:13" ht="15.75" x14ac:dyDescent="0.25">
      <c r="A71" s="272"/>
      <c r="B71" s="272"/>
      <c r="C71" s="272"/>
      <c r="D71" s="272"/>
      <c r="E71" s="275"/>
      <c r="F71" s="275"/>
      <c r="G71" s="18">
        <v>2018</v>
      </c>
      <c r="H71" s="14">
        <f t="shared" si="5"/>
        <v>62.5</v>
      </c>
      <c r="I71" s="17">
        <v>55.625</v>
      </c>
      <c r="J71" s="17">
        <v>6.875</v>
      </c>
      <c r="K71" s="9"/>
      <c r="L71" s="112"/>
      <c r="M71" s="275"/>
    </row>
    <row r="72" spans="1:13" ht="15.75" customHeight="1" x14ac:dyDescent="0.25">
      <c r="A72" s="282">
        <f>A69+1</f>
        <v>16</v>
      </c>
      <c r="B72" s="282" t="s">
        <v>62</v>
      </c>
      <c r="C72" s="282" t="s">
        <v>234</v>
      </c>
      <c r="D72" s="282" t="s">
        <v>13</v>
      </c>
      <c r="E72" s="273" t="s">
        <v>41</v>
      </c>
      <c r="F72" s="273" t="s">
        <v>51</v>
      </c>
      <c r="G72" s="32" t="s">
        <v>166</v>
      </c>
      <c r="H72" s="44">
        <f t="shared" si="5"/>
        <v>95</v>
      </c>
      <c r="I72" s="44">
        <f>I73+I74</f>
        <v>84.55</v>
      </c>
      <c r="J72" s="44">
        <f>J73+J74</f>
        <v>10.45</v>
      </c>
      <c r="K72" s="9">
        <v>0</v>
      </c>
      <c r="L72" s="112">
        <v>0</v>
      </c>
      <c r="M72" s="273"/>
    </row>
    <row r="73" spans="1:13" ht="15.75" x14ac:dyDescent="0.25">
      <c r="A73" s="283"/>
      <c r="B73" s="283"/>
      <c r="C73" s="283"/>
      <c r="D73" s="283"/>
      <c r="E73" s="274"/>
      <c r="F73" s="274"/>
      <c r="G73" s="19">
        <v>2016</v>
      </c>
      <c r="H73" s="14">
        <f t="shared" si="5"/>
        <v>47.5</v>
      </c>
      <c r="I73" s="17">
        <v>42.274999999999999</v>
      </c>
      <c r="J73" s="17">
        <v>5.2249999999999996</v>
      </c>
      <c r="K73" s="9"/>
      <c r="L73" s="112"/>
      <c r="M73" s="274"/>
    </row>
    <row r="74" spans="1:13" ht="15.75" x14ac:dyDescent="0.25">
      <c r="A74" s="284"/>
      <c r="B74" s="284"/>
      <c r="C74" s="284"/>
      <c r="D74" s="284"/>
      <c r="E74" s="275"/>
      <c r="F74" s="275"/>
      <c r="G74" s="19">
        <v>2017</v>
      </c>
      <c r="H74" s="14">
        <f t="shared" si="5"/>
        <v>47.5</v>
      </c>
      <c r="I74" s="17">
        <v>42.274999999999999</v>
      </c>
      <c r="J74" s="17">
        <v>5.2249999999999996</v>
      </c>
      <c r="K74" s="9"/>
      <c r="L74" s="112"/>
      <c r="M74" s="275"/>
    </row>
    <row r="75" spans="1:13" ht="15.75" customHeight="1" x14ac:dyDescent="0.25">
      <c r="A75" s="285">
        <f>A72+1</f>
        <v>17</v>
      </c>
      <c r="B75" s="282" t="s">
        <v>62</v>
      </c>
      <c r="C75" s="282" t="s">
        <v>234</v>
      </c>
      <c r="D75" s="285" t="s">
        <v>14</v>
      </c>
      <c r="E75" s="273" t="s">
        <v>41</v>
      </c>
      <c r="F75" s="273" t="s">
        <v>53</v>
      </c>
      <c r="G75" s="32" t="s">
        <v>166</v>
      </c>
      <c r="H75" s="44">
        <f t="shared" si="5"/>
        <v>95</v>
      </c>
      <c r="I75" s="44">
        <f>I76+I77</f>
        <v>84.55</v>
      </c>
      <c r="J75" s="44">
        <f>J76+J77</f>
        <v>10.45</v>
      </c>
      <c r="K75" s="9">
        <v>0</v>
      </c>
      <c r="L75" s="112">
        <v>0</v>
      </c>
      <c r="M75" s="273"/>
    </row>
    <row r="76" spans="1:13" ht="15.75" x14ac:dyDescent="0.25">
      <c r="A76" s="286"/>
      <c r="B76" s="283"/>
      <c r="C76" s="283"/>
      <c r="D76" s="286"/>
      <c r="E76" s="274"/>
      <c r="F76" s="274"/>
      <c r="G76" s="18">
        <v>2017</v>
      </c>
      <c r="H76" s="14">
        <f t="shared" si="5"/>
        <v>47.5</v>
      </c>
      <c r="I76" s="17">
        <v>42.274999999999999</v>
      </c>
      <c r="J76" s="17">
        <v>5.2249999999999996</v>
      </c>
      <c r="K76" s="9"/>
      <c r="L76" s="112"/>
      <c r="M76" s="274"/>
    </row>
    <row r="77" spans="1:13" ht="15.75" x14ac:dyDescent="0.25">
      <c r="A77" s="287"/>
      <c r="B77" s="284"/>
      <c r="C77" s="284"/>
      <c r="D77" s="287"/>
      <c r="E77" s="275"/>
      <c r="F77" s="275"/>
      <c r="G77" s="18">
        <v>2018</v>
      </c>
      <c r="H77" s="14">
        <f t="shared" si="5"/>
        <v>47.5</v>
      </c>
      <c r="I77" s="17">
        <v>42.274999999999999</v>
      </c>
      <c r="J77" s="17">
        <v>5.2249999999999996</v>
      </c>
      <c r="K77" s="9"/>
      <c r="L77" s="112"/>
      <c r="M77" s="275"/>
    </row>
    <row r="78" spans="1:13" ht="15.75" customHeight="1" x14ac:dyDescent="0.25">
      <c r="A78" s="285">
        <f>A75+1</f>
        <v>18</v>
      </c>
      <c r="B78" s="282" t="s">
        <v>62</v>
      </c>
      <c r="C78" s="282" t="s">
        <v>235</v>
      </c>
      <c r="D78" s="285" t="s">
        <v>54</v>
      </c>
      <c r="E78" s="273" t="s">
        <v>41</v>
      </c>
      <c r="F78" s="273" t="s">
        <v>52</v>
      </c>
      <c r="G78" s="32" t="s">
        <v>166</v>
      </c>
      <c r="H78" s="34">
        <f t="shared" si="5"/>
        <v>125</v>
      </c>
      <c r="I78" s="34">
        <f>I79+I80</f>
        <v>111.25</v>
      </c>
      <c r="J78" s="34">
        <f>J79+J80</f>
        <v>13.75</v>
      </c>
      <c r="K78" s="9">
        <v>0</v>
      </c>
      <c r="L78" s="112">
        <v>0</v>
      </c>
      <c r="M78" s="273" t="s">
        <v>67</v>
      </c>
    </row>
    <row r="79" spans="1:13" ht="15.75" x14ac:dyDescent="0.25">
      <c r="A79" s="286"/>
      <c r="B79" s="283"/>
      <c r="C79" s="283"/>
      <c r="D79" s="286"/>
      <c r="E79" s="274"/>
      <c r="F79" s="274"/>
      <c r="G79" s="18">
        <v>2015</v>
      </c>
      <c r="H79" s="14">
        <f t="shared" si="5"/>
        <v>62.5</v>
      </c>
      <c r="I79" s="17">
        <v>55.625</v>
      </c>
      <c r="J79" s="17">
        <v>6.875</v>
      </c>
      <c r="K79" s="9"/>
      <c r="L79" s="112"/>
      <c r="M79" s="274"/>
    </row>
    <row r="80" spans="1:13" ht="15.75" x14ac:dyDescent="0.25">
      <c r="A80" s="287"/>
      <c r="B80" s="284"/>
      <c r="C80" s="284"/>
      <c r="D80" s="287"/>
      <c r="E80" s="275"/>
      <c r="F80" s="275"/>
      <c r="G80" s="18">
        <v>2016</v>
      </c>
      <c r="H80" s="14">
        <f t="shared" si="5"/>
        <v>62.5</v>
      </c>
      <c r="I80" s="17">
        <v>55.625</v>
      </c>
      <c r="J80" s="17">
        <v>6.875</v>
      </c>
      <c r="K80" s="9"/>
      <c r="L80" s="112"/>
      <c r="M80" s="275"/>
    </row>
    <row r="81" spans="1:13" ht="15.75" customHeight="1" x14ac:dyDescent="0.25">
      <c r="A81" s="285">
        <v>19</v>
      </c>
      <c r="B81" s="282" t="s">
        <v>62</v>
      </c>
      <c r="C81" s="282" t="s">
        <v>236</v>
      </c>
      <c r="D81" s="288" t="s">
        <v>15</v>
      </c>
      <c r="E81" s="273" t="s">
        <v>41</v>
      </c>
      <c r="F81" s="273" t="s">
        <v>53</v>
      </c>
      <c r="G81" s="32" t="s">
        <v>166</v>
      </c>
      <c r="H81" s="34">
        <f t="shared" si="5"/>
        <v>125</v>
      </c>
      <c r="I81" s="34">
        <f>I82+I83</f>
        <v>111.25</v>
      </c>
      <c r="J81" s="34">
        <f>J82+J83</f>
        <v>13.75</v>
      </c>
      <c r="K81" s="9">
        <v>0</v>
      </c>
      <c r="L81" s="112">
        <v>0</v>
      </c>
      <c r="M81" s="273"/>
    </row>
    <row r="82" spans="1:13" ht="15.75" x14ac:dyDescent="0.25">
      <c r="A82" s="286"/>
      <c r="B82" s="283"/>
      <c r="C82" s="283"/>
      <c r="D82" s="289"/>
      <c r="E82" s="274"/>
      <c r="F82" s="274"/>
      <c r="G82" s="12">
        <v>2017</v>
      </c>
      <c r="H82" s="14">
        <f t="shared" si="5"/>
        <v>62.5</v>
      </c>
      <c r="I82" s="17">
        <v>55.625</v>
      </c>
      <c r="J82" s="17">
        <v>6.875</v>
      </c>
      <c r="K82" s="9"/>
      <c r="L82" s="112"/>
      <c r="M82" s="274"/>
    </row>
    <row r="83" spans="1:13" ht="15.75" x14ac:dyDescent="0.25">
      <c r="A83" s="287"/>
      <c r="B83" s="284"/>
      <c r="C83" s="284"/>
      <c r="D83" s="290"/>
      <c r="E83" s="275"/>
      <c r="F83" s="275"/>
      <c r="G83" s="12">
        <v>2018</v>
      </c>
      <c r="H83" s="14">
        <f t="shared" si="5"/>
        <v>62.5</v>
      </c>
      <c r="I83" s="17">
        <v>55.625</v>
      </c>
      <c r="J83" s="17">
        <v>6.875</v>
      </c>
      <c r="K83" s="9"/>
      <c r="L83" s="112"/>
      <c r="M83" s="275"/>
    </row>
    <row r="84" spans="1:13" ht="15.75" customHeight="1" x14ac:dyDescent="0.25">
      <c r="A84" s="285">
        <v>20</v>
      </c>
      <c r="B84" s="282" t="s">
        <v>62</v>
      </c>
      <c r="C84" s="282" t="s">
        <v>237</v>
      </c>
      <c r="D84" s="288" t="s">
        <v>16</v>
      </c>
      <c r="E84" s="273" t="s">
        <v>41</v>
      </c>
      <c r="F84" s="273" t="s">
        <v>55</v>
      </c>
      <c r="G84" s="32" t="s">
        <v>166</v>
      </c>
      <c r="H84" s="34">
        <f t="shared" si="5"/>
        <v>125</v>
      </c>
      <c r="I84" s="34">
        <f>I85+I86</f>
        <v>111.25</v>
      </c>
      <c r="J84" s="34">
        <f>J85+J86</f>
        <v>13.75</v>
      </c>
      <c r="K84" s="9">
        <v>0</v>
      </c>
      <c r="L84" s="112">
        <v>0</v>
      </c>
      <c r="M84" s="273"/>
    </row>
    <row r="85" spans="1:13" ht="15.75" x14ac:dyDescent="0.25">
      <c r="A85" s="286"/>
      <c r="B85" s="283"/>
      <c r="C85" s="283"/>
      <c r="D85" s="289"/>
      <c r="E85" s="274"/>
      <c r="F85" s="274"/>
      <c r="G85" s="12">
        <v>2018</v>
      </c>
      <c r="H85" s="14">
        <f t="shared" si="5"/>
        <v>62.5</v>
      </c>
      <c r="I85" s="17">
        <v>55.625</v>
      </c>
      <c r="J85" s="17">
        <v>6.875</v>
      </c>
      <c r="K85" s="9"/>
      <c r="L85" s="112"/>
      <c r="M85" s="274"/>
    </row>
    <row r="86" spans="1:13" ht="15.75" x14ac:dyDescent="0.25">
      <c r="A86" s="287"/>
      <c r="B86" s="284"/>
      <c r="C86" s="284"/>
      <c r="D86" s="290"/>
      <c r="E86" s="275"/>
      <c r="F86" s="275"/>
      <c r="G86" s="12">
        <v>2019</v>
      </c>
      <c r="H86" s="14">
        <f t="shared" si="5"/>
        <v>62.5</v>
      </c>
      <c r="I86" s="17">
        <v>55.625</v>
      </c>
      <c r="J86" s="17">
        <v>6.875</v>
      </c>
      <c r="K86" s="9"/>
      <c r="L86" s="112"/>
      <c r="M86" s="275"/>
    </row>
    <row r="87" spans="1:13" ht="15.75" customHeight="1" x14ac:dyDescent="0.25">
      <c r="A87" s="288" t="s">
        <v>209</v>
      </c>
      <c r="B87" s="282" t="s">
        <v>62</v>
      </c>
      <c r="C87" s="282" t="s">
        <v>238</v>
      </c>
      <c r="D87" s="288" t="s">
        <v>17</v>
      </c>
      <c r="E87" s="273" t="s">
        <v>41</v>
      </c>
      <c r="F87" s="273" t="s">
        <v>53</v>
      </c>
      <c r="G87" s="32" t="s">
        <v>166</v>
      </c>
      <c r="H87" s="34">
        <f t="shared" si="5"/>
        <v>125</v>
      </c>
      <c r="I87" s="34">
        <f>I88+I89</f>
        <v>111.25</v>
      </c>
      <c r="J87" s="34">
        <f>J88+J89</f>
        <v>13.75</v>
      </c>
      <c r="K87" s="9">
        <v>0</v>
      </c>
      <c r="L87" s="112">
        <v>0</v>
      </c>
      <c r="M87" s="273"/>
    </row>
    <row r="88" spans="1:13" ht="15.75" x14ac:dyDescent="0.25">
      <c r="A88" s="289"/>
      <c r="B88" s="283"/>
      <c r="C88" s="283"/>
      <c r="D88" s="289"/>
      <c r="E88" s="274"/>
      <c r="F88" s="274"/>
      <c r="G88" s="12">
        <v>2017</v>
      </c>
      <c r="H88" s="14">
        <f t="shared" si="5"/>
        <v>62.5</v>
      </c>
      <c r="I88" s="17">
        <v>55.625</v>
      </c>
      <c r="J88" s="17">
        <v>6.875</v>
      </c>
      <c r="K88" s="9"/>
      <c r="L88" s="112"/>
      <c r="M88" s="274"/>
    </row>
    <row r="89" spans="1:13" ht="15.75" x14ac:dyDescent="0.25">
      <c r="A89" s="290"/>
      <c r="B89" s="284"/>
      <c r="C89" s="284"/>
      <c r="D89" s="290"/>
      <c r="E89" s="275"/>
      <c r="F89" s="275"/>
      <c r="G89" s="12">
        <v>2018</v>
      </c>
      <c r="H89" s="14">
        <f t="shared" si="5"/>
        <v>62.5</v>
      </c>
      <c r="I89" s="17">
        <v>55.625</v>
      </c>
      <c r="J89" s="17">
        <v>6.875</v>
      </c>
      <c r="K89" s="9"/>
      <c r="L89" s="112"/>
      <c r="M89" s="275"/>
    </row>
    <row r="90" spans="1:13" ht="32.25" customHeight="1" x14ac:dyDescent="0.25">
      <c r="A90" s="288" t="s">
        <v>210</v>
      </c>
      <c r="B90" s="282" t="s">
        <v>62</v>
      </c>
      <c r="C90" s="282" t="s">
        <v>238</v>
      </c>
      <c r="D90" s="288" t="s">
        <v>18</v>
      </c>
      <c r="E90" s="273" t="s">
        <v>41</v>
      </c>
      <c r="F90" s="273" t="s">
        <v>52</v>
      </c>
      <c r="G90" s="32" t="s">
        <v>166</v>
      </c>
      <c r="H90" s="34">
        <f t="shared" si="5"/>
        <v>125</v>
      </c>
      <c r="I90" s="34">
        <f>I91+I92</f>
        <v>111.25</v>
      </c>
      <c r="J90" s="34">
        <f>J91+J92</f>
        <v>13.75</v>
      </c>
      <c r="K90" s="9">
        <v>0</v>
      </c>
      <c r="L90" s="112">
        <v>0</v>
      </c>
      <c r="M90" s="273" t="s">
        <v>67</v>
      </c>
    </row>
    <row r="91" spans="1:13" ht="15.75" x14ac:dyDescent="0.25">
      <c r="A91" s="289"/>
      <c r="B91" s="283"/>
      <c r="C91" s="283"/>
      <c r="D91" s="289"/>
      <c r="E91" s="274"/>
      <c r="F91" s="274"/>
      <c r="G91" s="12">
        <v>2015</v>
      </c>
      <c r="H91" s="14">
        <f t="shared" si="5"/>
        <v>62.5</v>
      </c>
      <c r="I91" s="17">
        <v>55.625</v>
      </c>
      <c r="J91" s="17">
        <v>6.875</v>
      </c>
      <c r="K91" s="9"/>
      <c r="L91" s="112"/>
      <c r="M91" s="274"/>
    </row>
    <row r="92" spans="1:13" ht="15.75" x14ac:dyDescent="0.25">
      <c r="A92" s="290"/>
      <c r="B92" s="284"/>
      <c r="C92" s="284"/>
      <c r="D92" s="290"/>
      <c r="E92" s="275"/>
      <c r="F92" s="275"/>
      <c r="G92" s="12">
        <v>2016</v>
      </c>
      <c r="H92" s="14">
        <f t="shared" si="5"/>
        <v>62.5</v>
      </c>
      <c r="I92" s="17">
        <v>55.625</v>
      </c>
      <c r="J92" s="17">
        <v>6.875</v>
      </c>
      <c r="K92" s="9"/>
      <c r="L92" s="112"/>
      <c r="M92" s="275"/>
    </row>
    <row r="93" spans="1:13" ht="15.75" customHeight="1" x14ac:dyDescent="0.25">
      <c r="A93" s="288" t="s">
        <v>211</v>
      </c>
      <c r="B93" s="282" t="s">
        <v>62</v>
      </c>
      <c r="C93" s="282" t="s">
        <v>239</v>
      </c>
      <c r="D93" s="288" t="s">
        <v>19</v>
      </c>
      <c r="E93" s="273" t="s">
        <v>41</v>
      </c>
      <c r="F93" s="273" t="s">
        <v>55</v>
      </c>
      <c r="G93" s="32" t="s">
        <v>166</v>
      </c>
      <c r="H93" s="34">
        <f t="shared" si="5"/>
        <v>125</v>
      </c>
      <c r="I93" s="34">
        <f>I94+I95</f>
        <v>111.25</v>
      </c>
      <c r="J93" s="34">
        <f>J94+J95</f>
        <v>13.75</v>
      </c>
      <c r="K93" s="9">
        <v>0</v>
      </c>
      <c r="L93" s="112">
        <v>0</v>
      </c>
      <c r="M93" s="273"/>
    </row>
    <row r="94" spans="1:13" ht="15.75" x14ac:dyDescent="0.25">
      <c r="A94" s="289"/>
      <c r="B94" s="283"/>
      <c r="C94" s="283"/>
      <c r="D94" s="289"/>
      <c r="E94" s="274"/>
      <c r="F94" s="274"/>
      <c r="G94" s="12">
        <v>2018</v>
      </c>
      <c r="H94" s="14">
        <f t="shared" si="5"/>
        <v>62.5</v>
      </c>
      <c r="I94" s="17">
        <v>55.625</v>
      </c>
      <c r="J94" s="17">
        <v>6.875</v>
      </c>
      <c r="K94" s="9"/>
      <c r="L94" s="112"/>
      <c r="M94" s="274"/>
    </row>
    <row r="95" spans="1:13" ht="15.75" x14ac:dyDescent="0.25">
      <c r="A95" s="290"/>
      <c r="B95" s="284"/>
      <c r="C95" s="284"/>
      <c r="D95" s="290"/>
      <c r="E95" s="275"/>
      <c r="F95" s="275"/>
      <c r="G95" s="12">
        <v>2019</v>
      </c>
      <c r="H95" s="14">
        <f t="shared" si="5"/>
        <v>62.5</v>
      </c>
      <c r="I95" s="17">
        <v>55.625</v>
      </c>
      <c r="J95" s="17">
        <v>6.875</v>
      </c>
      <c r="K95" s="9"/>
      <c r="L95" s="112"/>
      <c r="M95" s="275"/>
    </row>
    <row r="96" spans="1:13" ht="15.75" customHeight="1" x14ac:dyDescent="0.25">
      <c r="A96" s="288" t="s">
        <v>212</v>
      </c>
      <c r="B96" s="282" t="s">
        <v>62</v>
      </c>
      <c r="C96" s="282" t="s">
        <v>240</v>
      </c>
      <c r="D96" s="288" t="s">
        <v>20</v>
      </c>
      <c r="E96" s="273" t="s">
        <v>41</v>
      </c>
      <c r="F96" s="273" t="s">
        <v>51</v>
      </c>
      <c r="G96" s="32" t="s">
        <v>166</v>
      </c>
      <c r="H96" s="34">
        <f t="shared" si="5"/>
        <v>125</v>
      </c>
      <c r="I96" s="34">
        <f>I97+I98</f>
        <v>111.25</v>
      </c>
      <c r="J96" s="34">
        <f>J97+J98</f>
        <v>13.75</v>
      </c>
      <c r="K96" s="9">
        <v>0</v>
      </c>
      <c r="L96" s="112">
        <v>0</v>
      </c>
      <c r="M96" s="273"/>
    </row>
    <row r="97" spans="1:13" ht="15.75" x14ac:dyDescent="0.25">
      <c r="A97" s="289"/>
      <c r="B97" s="283"/>
      <c r="C97" s="283"/>
      <c r="D97" s="289"/>
      <c r="E97" s="274"/>
      <c r="F97" s="274"/>
      <c r="G97" s="12">
        <v>2016</v>
      </c>
      <c r="H97" s="14">
        <f t="shared" si="5"/>
        <v>62.5</v>
      </c>
      <c r="I97" s="17">
        <v>55.625</v>
      </c>
      <c r="J97" s="17">
        <v>6.875</v>
      </c>
      <c r="K97" s="9"/>
      <c r="L97" s="112"/>
      <c r="M97" s="274"/>
    </row>
    <row r="98" spans="1:13" ht="15.75" x14ac:dyDescent="0.25">
      <c r="A98" s="290"/>
      <c r="B98" s="284"/>
      <c r="C98" s="284"/>
      <c r="D98" s="290"/>
      <c r="E98" s="275"/>
      <c r="F98" s="275"/>
      <c r="G98" s="12">
        <v>2017</v>
      </c>
      <c r="H98" s="14">
        <f t="shared" ref="H98:H129" si="6">I98+J98</f>
        <v>62.5</v>
      </c>
      <c r="I98" s="17">
        <v>55.625</v>
      </c>
      <c r="J98" s="17">
        <v>6.875</v>
      </c>
      <c r="K98" s="9"/>
      <c r="L98" s="112"/>
      <c r="M98" s="275"/>
    </row>
    <row r="99" spans="1:13" ht="15.75" customHeight="1" x14ac:dyDescent="0.25">
      <c r="A99" s="282">
        <v>25</v>
      </c>
      <c r="B99" s="282" t="s">
        <v>62</v>
      </c>
      <c r="C99" s="282" t="s">
        <v>241</v>
      </c>
      <c r="D99" s="282" t="s">
        <v>21</v>
      </c>
      <c r="E99" s="273" t="s">
        <v>41</v>
      </c>
      <c r="F99" s="273" t="s">
        <v>53</v>
      </c>
      <c r="G99" s="32" t="s">
        <v>166</v>
      </c>
      <c r="H99" s="34">
        <f t="shared" si="6"/>
        <v>125</v>
      </c>
      <c r="I99" s="34">
        <f>I100+I101</f>
        <v>111.25</v>
      </c>
      <c r="J99" s="34">
        <f>J100+J101</f>
        <v>13.75</v>
      </c>
      <c r="K99" s="9">
        <v>0</v>
      </c>
      <c r="L99" s="112">
        <v>0</v>
      </c>
      <c r="M99" s="273"/>
    </row>
    <row r="100" spans="1:13" ht="15.75" x14ac:dyDescent="0.25">
      <c r="A100" s="283"/>
      <c r="B100" s="283"/>
      <c r="C100" s="283"/>
      <c r="D100" s="283"/>
      <c r="E100" s="274"/>
      <c r="F100" s="274"/>
      <c r="G100" s="12">
        <v>2017</v>
      </c>
      <c r="H100" s="14">
        <f t="shared" si="6"/>
        <v>62.5</v>
      </c>
      <c r="I100" s="17">
        <v>55.625</v>
      </c>
      <c r="J100" s="17">
        <v>6.875</v>
      </c>
      <c r="K100" s="9"/>
      <c r="L100" s="112"/>
      <c r="M100" s="274"/>
    </row>
    <row r="101" spans="1:13" ht="15.75" x14ac:dyDescent="0.25">
      <c r="A101" s="284"/>
      <c r="B101" s="284"/>
      <c r="C101" s="284"/>
      <c r="D101" s="284"/>
      <c r="E101" s="275"/>
      <c r="F101" s="275"/>
      <c r="G101" s="12">
        <v>2018</v>
      </c>
      <c r="H101" s="14">
        <f t="shared" si="6"/>
        <v>62.5</v>
      </c>
      <c r="I101" s="17">
        <v>55.625</v>
      </c>
      <c r="J101" s="17">
        <v>6.875</v>
      </c>
      <c r="K101" s="9"/>
      <c r="L101" s="112"/>
      <c r="M101" s="275"/>
    </row>
    <row r="102" spans="1:13" ht="15.75" customHeight="1" x14ac:dyDescent="0.25">
      <c r="A102" s="282">
        <v>26</v>
      </c>
      <c r="B102" s="282" t="s">
        <v>62</v>
      </c>
      <c r="C102" s="282" t="s">
        <v>241</v>
      </c>
      <c r="D102" s="282" t="s">
        <v>22</v>
      </c>
      <c r="E102" s="273" t="s">
        <v>41</v>
      </c>
      <c r="F102" s="273" t="s">
        <v>55</v>
      </c>
      <c r="G102" s="32" t="s">
        <v>166</v>
      </c>
      <c r="H102" s="34">
        <f t="shared" si="6"/>
        <v>125</v>
      </c>
      <c r="I102" s="34">
        <f>I103+I104</f>
        <v>111.25</v>
      </c>
      <c r="J102" s="34">
        <f>J103+J104</f>
        <v>13.75</v>
      </c>
      <c r="K102" s="9">
        <v>0</v>
      </c>
      <c r="L102" s="112">
        <v>0</v>
      </c>
      <c r="M102" s="273"/>
    </row>
    <row r="103" spans="1:13" ht="15.75" x14ac:dyDescent="0.25">
      <c r="A103" s="283"/>
      <c r="B103" s="283"/>
      <c r="C103" s="283"/>
      <c r="D103" s="283"/>
      <c r="E103" s="274"/>
      <c r="F103" s="274"/>
      <c r="G103" s="12">
        <v>2018</v>
      </c>
      <c r="H103" s="14">
        <f t="shared" si="6"/>
        <v>62.5</v>
      </c>
      <c r="I103" s="17">
        <v>55.625</v>
      </c>
      <c r="J103" s="17">
        <v>6.875</v>
      </c>
      <c r="K103" s="9"/>
      <c r="L103" s="112"/>
      <c r="M103" s="274"/>
    </row>
    <row r="104" spans="1:13" ht="15.75" x14ac:dyDescent="0.25">
      <c r="A104" s="284"/>
      <c r="B104" s="284"/>
      <c r="C104" s="284"/>
      <c r="D104" s="284"/>
      <c r="E104" s="275"/>
      <c r="F104" s="275"/>
      <c r="G104" s="12">
        <v>2019</v>
      </c>
      <c r="H104" s="14">
        <f t="shared" si="6"/>
        <v>62.5</v>
      </c>
      <c r="I104" s="17">
        <v>55.625</v>
      </c>
      <c r="J104" s="17">
        <v>6.875</v>
      </c>
      <c r="K104" s="9"/>
      <c r="L104" s="112"/>
      <c r="M104" s="275"/>
    </row>
    <row r="105" spans="1:13" ht="55.5" customHeight="1" x14ac:dyDescent="0.25">
      <c r="A105" s="282">
        <v>27</v>
      </c>
      <c r="B105" s="282" t="s">
        <v>62</v>
      </c>
      <c r="C105" s="282" t="s">
        <v>242</v>
      </c>
      <c r="D105" s="282" t="s">
        <v>23</v>
      </c>
      <c r="E105" s="273" t="s">
        <v>41</v>
      </c>
      <c r="F105" s="273" t="s">
        <v>55</v>
      </c>
      <c r="G105" s="32" t="s">
        <v>166</v>
      </c>
      <c r="H105" s="34">
        <f t="shared" si="6"/>
        <v>125</v>
      </c>
      <c r="I105" s="34">
        <f>I106+I107</f>
        <v>111.25</v>
      </c>
      <c r="J105" s="34">
        <f>J106+J107</f>
        <v>13.75</v>
      </c>
      <c r="K105" s="9">
        <v>0</v>
      </c>
      <c r="L105" s="112">
        <v>0</v>
      </c>
      <c r="M105" s="273"/>
    </row>
    <row r="106" spans="1:13" ht="15.75" x14ac:dyDescent="0.25">
      <c r="A106" s="283"/>
      <c r="B106" s="283"/>
      <c r="C106" s="283"/>
      <c r="D106" s="283"/>
      <c r="E106" s="274"/>
      <c r="F106" s="274"/>
      <c r="G106" s="12">
        <v>2018</v>
      </c>
      <c r="H106" s="14">
        <f t="shared" si="6"/>
        <v>62.5</v>
      </c>
      <c r="I106" s="17">
        <v>55.625</v>
      </c>
      <c r="J106" s="17">
        <v>6.875</v>
      </c>
      <c r="K106" s="9"/>
      <c r="L106" s="112"/>
      <c r="M106" s="274"/>
    </row>
    <row r="107" spans="1:13" ht="15.75" x14ac:dyDescent="0.25">
      <c r="A107" s="284"/>
      <c r="B107" s="284"/>
      <c r="C107" s="284"/>
      <c r="D107" s="284"/>
      <c r="E107" s="275"/>
      <c r="F107" s="275"/>
      <c r="G107" s="12">
        <v>2019</v>
      </c>
      <c r="H107" s="14">
        <f t="shared" si="6"/>
        <v>62.5</v>
      </c>
      <c r="I107" s="17">
        <v>55.625</v>
      </c>
      <c r="J107" s="17">
        <v>6.875</v>
      </c>
      <c r="K107" s="9"/>
      <c r="L107" s="112"/>
      <c r="M107" s="275"/>
    </row>
    <row r="108" spans="1:13" ht="33.75" customHeight="1" x14ac:dyDescent="0.25">
      <c r="A108" s="282">
        <v>28</v>
      </c>
      <c r="B108" s="282" t="s">
        <v>62</v>
      </c>
      <c r="C108" s="282" t="s">
        <v>235</v>
      </c>
      <c r="D108" s="282" t="s">
        <v>24</v>
      </c>
      <c r="E108" s="273" t="s">
        <v>41</v>
      </c>
      <c r="F108" s="273" t="s">
        <v>56</v>
      </c>
      <c r="G108" s="32" t="s">
        <v>166</v>
      </c>
      <c r="H108" s="34">
        <f t="shared" si="6"/>
        <v>125</v>
      </c>
      <c r="I108" s="34">
        <f>I109+I110</f>
        <v>111.25</v>
      </c>
      <c r="J108" s="34">
        <f>J109+J110</f>
        <v>13.75</v>
      </c>
      <c r="K108" s="9">
        <v>0</v>
      </c>
      <c r="L108" s="112">
        <v>0</v>
      </c>
      <c r="M108" s="273"/>
    </row>
    <row r="109" spans="1:13" ht="15.75" x14ac:dyDescent="0.25">
      <c r="A109" s="283"/>
      <c r="B109" s="283"/>
      <c r="C109" s="283"/>
      <c r="D109" s="283"/>
      <c r="E109" s="274"/>
      <c r="F109" s="274"/>
      <c r="G109" s="12">
        <v>2019</v>
      </c>
      <c r="H109" s="14">
        <f t="shared" si="6"/>
        <v>62.5</v>
      </c>
      <c r="I109" s="17">
        <v>55.625</v>
      </c>
      <c r="J109" s="17">
        <v>6.875</v>
      </c>
      <c r="K109" s="9"/>
      <c r="L109" s="112"/>
      <c r="M109" s="274"/>
    </row>
    <row r="110" spans="1:13" ht="15.75" x14ac:dyDescent="0.25">
      <c r="A110" s="284"/>
      <c r="B110" s="284"/>
      <c r="C110" s="284"/>
      <c r="D110" s="284"/>
      <c r="E110" s="275"/>
      <c r="F110" s="275"/>
      <c r="G110" s="12">
        <v>2020</v>
      </c>
      <c r="H110" s="14">
        <f t="shared" si="6"/>
        <v>62.5</v>
      </c>
      <c r="I110" s="17">
        <v>55.625</v>
      </c>
      <c r="J110" s="17">
        <v>6.875</v>
      </c>
      <c r="K110" s="9"/>
      <c r="L110" s="112"/>
      <c r="M110" s="275"/>
    </row>
    <row r="111" spans="1:13" ht="33.75" customHeight="1" x14ac:dyDescent="0.25">
      <c r="A111" s="282">
        <v>29</v>
      </c>
      <c r="B111" s="282" t="s">
        <v>62</v>
      </c>
      <c r="C111" s="282" t="s">
        <v>229</v>
      </c>
      <c r="D111" s="282" t="s">
        <v>25</v>
      </c>
      <c r="E111" s="273" t="s">
        <v>41</v>
      </c>
      <c r="F111" s="273" t="s">
        <v>56</v>
      </c>
      <c r="G111" s="32" t="s">
        <v>166</v>
      </c>
      <c r="H111" s="34">
        <f t="shared" si="6"/>
        <v>125</v>
      </c>
      <c r="I111" s="37">
        <f>I112+I113</f>
        <v>111.25</v>
      </c>
      <c r="J111" s="37">
        <f>J112+J113</f>
        <v>13.75</v>
      </c>
      <c r="K111" s="9">
        <v>0</v>
      </c>
      <c r="L111" s="112">
        <v>0</v>
      </c>
      <c r="M111" s="273"/>
    </row>
    <row r="112" spans="1:13" ht="15.75" x14ac:dyDescent="0.25">
      <c r="A112" s="283"/>
      <c r="B112" s="283"/>
      <c r="C112" s="283"/>
      <c r="D112" s="283"/>
      <c r="E112" s="274"/>
      <c r="F112" s="274"/>
      <c r="G112" s="12">
        <v>2019</v>
      </c>
      <c r="H112" s="14">
        <f t="shared" si="6"/>
        <v>62.5</v>
      </c>
      <c r="I112" s="17">
        <v>55.625</v>
      </c>
      <c r="J112" s="17">
        <v>6.875</v>
      </c>
      <c r="K112" s="9"/>
      <c r="L112" s="112"/>
      <c r="M112" s="274"/>
    </row>
    <row r="113" spans="1:13" ht="15.75" x14ac:dyDescent="0.25">
      <c r="A113" s="284"/>
      <c r="B113" s="284"/>
      <c r="C113" s="284"/>
      <c r="D113" s="284"/>
      <c r="E113" s="275"/>
      <c r="F113" s="275"/>
      <c r="G113" s="12">
        <v>2020</v>
      </c>
      <c r="H113" s="14">
        <f t="shared" si="6"/>
        <v>62.5</v>
      </c>
      <c r="I113" s="17">
        <v>55.625</v>
      </c>
      <c r="J113" s="17">
        <v>6.875</v>
      </c>
      <c r="K113" s="9"/>
      <c r="L113" s="112"/>
      <c r="M113" s="275"/>
    </row>
    <row r="114" spans="1:13" ht="15.75" customHeight="1" x14ac:dyDescent="0.25">
      <c r="A114" s="282">
        <v>30</v>
      </c>
      <c r="B114" s="282" t="s">
        <v>62</v>
      </c>
      <c r="C114" s="282" t="s">
        <v>245</v>
      </c>
      <c r="D114" s="282" t="s">
        <v>26</v>
      </c>
      <c r="E114" s="273" t="s">
        <v>41</v>
      </c>
      <c r="F114" s="273" t="s">
        <v>56</v>
      </c>
      <c r="G114" s="32" t="s">
        <v>166</v>
      </c>
      <c r="H114" s="34">
        <f t="shared" si="6"/>
        <v>125</v>
      </c>
      <c r="I114" s="34">
        <f>I115+I116</f>
        <v>111.25</v>
      </c>
      <c r="J114" s="34">
        <f>J115+J116</f>
        <v>13.75</v>
      </c>
      <c r="K114" s="9">
        <v>0</v>
      </c>
      <c r="L114" s="112">
        <v>0</v>
      </c>
      <c r="M114" s="273"/>
    </row>
    <row r="115" spans="1:13" ht="15.75" x14ac:dyDescent="0.25">
      <c r="A115" s="283"/>
      <c r="B115" s="283"/>
      <c r="C115" s="283"/>
      <c r="D115" s="283"/>
      <c r="E115" s="274"/>
      <c r="F115" s="274"/>
      <c r="G115" s="12">
        <v>2019</v>
      </c>
      <c r="H115" s="14">
        <f t="shared" si="6"/>
        <v>62.5</v>
      </c>
      <c r="I115" s="17">
        <v>55.625</v>
      </c>
      <c r="J115" s="17">
        <v>6.875</v>
      </c>
      <c r="K115" s="9"/>
      <c r="L115" s="112"/>
      <c r="M115" s="274"/>
    </row>
    <row r="116" spans="1:13" ht="15.75" x14ac:dyDescent="0.25">
      <c r="A116" s="284"/>
      <c r="B116" s="284"/>
      <c r="C116" s="284"/>
      <c r="D116" s="284"/>
      <c r="E116" s="275"/>
      <c r="F116" s="275"/>
      <c r="G116" s="12">
        <v>2020</v>
      </c>
      <c r="H116" s="14">
        <f t="shared" si="6"/>
        <v>62.5</v>
      </c>
      <c r="I116" s="17">
        <v>55.625</v>
      </c>
      <c r="J116" s="17">
        <v>6.875</v>
      </c>
      <c r="K116" s="9"/>
      <c r="L116" s="112"/>
      <c r="M116" s="275"/>
    </row>
    <row r="117" spans="1:13" ht="51" customHeight="1" x14ac:dyDescent="0.25">
      <c r="A117" s="288" t="s">
        <v>213</v>
      </c>
      <c r="B117" s="282" t="s">
        <v>62</v>
      </c>
      <c r="C117" s="282" t="s">
        <v>243</v>
      </c>
      <c r="D117" s="288" t="s">
        <v>27</v>
      </c>
      <c r="E117" s="273" t="s">
        <v>41</v>
      </c>
      <c r="F117" s="273" t="s">
        <v>56</v>
      </c>
      <c r="G117" s="32" t="s">
        <v>166</v>
      </c>
      <c r="H117" s="34">
        <f t="shared" si="6"/>
        <v>125</v>
      </c>
      <c r="I117" s="34">
        <f>I118+I119</f>
        <v>111.25</v>
      </c>
      <c r="J117" s="34">
        <f>J118+J119</f>
        <v>13.75</v>
      </c>
      <c r="K117" s="9">
        <v>0</v>
      </c>
      <c r="L117" s="112">
        <v>0</v>
      </c>
      <c r="M117" s="273"/>
    </row>
    <row r="118" spans="1:13" ht="15.75" x14ac:dyDescent="0.25">
      <c r="A118" s="289"/>
      <c r="B118" s="283"/>
      <c r="C118" s="283"/>
      <c r="D118" s="289"/>
      <c r="E118" s="274"/>
      <c r="F118" s="274"/>
      <c r="G118" s="12">
        <v>2019</v>
      </c>
      <c r="H118" s="14">
        <f t="shared" si="6"/>
        <v>62.5</v>
      </c>
      <c r="I118" s="17">
        <v>55.625</v>
      </c>
      <c r="J118" s="17">
        <v>6.875</v>
      </c>
      <c r="K118" s="9"/>
      <c r="L118" s="112"/>
      <c r="M118" s="274"/>
    </row>
    <row r="119" spans="1:13" ht="15.75" x14ac:dyDescent="0.25">
      <c r="A119" s="290"/>
      <c r="B119" s="284"/>
      <c r="C119" s="284"/>
      <c r="D119" s="290"/>
      <c r="E119" s="275"/>
      <c r="F119" s="275"/>
      <c r="G119" s="12">
        <v>2020</v>
      </c>
      <c r="H119" s="14">
        <f t="shared" si="6"/>
        <v>62.5</v>
      </c>
      <c r="I119" s="17">
        <v>55.625</v>
      </c>
      <c r="J119" s="17">
        <v>6.875</v>
      </c>
      <c r="K119" s="9"/>
      <c r="L119" s="112"/>
      <c r="M119" s="275"/>
    </row>
    <row r="120" spans="1:13" ht="15.75" customHeight="1" x14ac:dyDescent="0.25">
      <c r="A120" s="270">
        <v>32</v>
      </c>
      <c r="B120" s="270" t="s">
        <v>62</v>
      </c>
      <c r="C120" s="270" t="s">
        <v>239</v>
      </c>
      <c r="D120" s="270" t="s">
        <v>28</v>
      </c>
      <c r="E120" s="273" t="s">
        <v>41</v>
      </c>
      <c r="F120" s="273" t="s">
        <v>47</v>
      </c>
      <c r="G120" s="32" t="s">
        <v>166</v>
      </c>
      <c r="H120" s="34">
        <f t="shared" si="6"/>
        <v>938</v>
      </c>
      <c r="I120" s="34">
        <f>I121+I122++I123+I124</f>
        <v>834.82</v>
      </c>
      <c r="J120" s="34">
        <f>J121+J122++J123+J124</f>
        <v>103.18</v>
      </c>
      <c r="K120" s="9">
        <v>0</v>
      </c>
      <c r="L120" s="112">
        <v>0</v>
      </c>
      <c r="M120" s="273"/>
    </row>
    <row r="121" spans="1:13" ht="15.75" x14ac:dyDescent="0.25">
      <c r="A121" s="271"/>
      <c r="B121" s="271"/>
      <c r="C121" s="271"/>
      <c r="D121" s="271"/>
      <c r="E121" s="274"/>
      <c r="F121" s="274"/>
      <c r="G121" s="12">
        <v>2017</v>
      </c>
      <c r="H121" s="15">
        <f t="shared" si="6"/>
        <v>234.5</v>
      </c>
      <c r="I121" s="17">
        <v>208.70500000000001</v>
      </c>
      <c r="J121" s="17">
        <v>25.795000000000002</v>
      </c>
      <c r="K121" s="9"/>
      <c r="L121" s="112"/>
      <c r="M121" s="274"/>
    </row>
    <row r="122" spans="1:13" ht="15.75" x14ac:dyDescent="0.25">
      <c r="A122" s="271"/>
      <c r="B122" s="271"/>
      <c r="C122" s="271"/>
      <c r="D122" s="271"/>
      <c r="E122" s="274"/>
      <c r="F122" s="274"/>
      <c r="G122" s="12">
        <v>2018</v>
      </c>
      <c r="H122" s="15">
        <f t="shared" si="6"/>
        <v>234.5</v>
      </c>
      <c r="I122" s="17">
        <v>208.70500000000001</v>
      </c>
      <c r="J122" s="17">
        <v>25.795000000000002</v>
      </c>
      <c r="K122" s="9"/>
      <c r="L122" s="112"/>
      <c r="M122" s="274"/>
    </row>
    <row r="123" spans="1:13" ht="15.75" x14ac:dyDescent="0.25">
      <c r="A123" s="271"/>
      <c r="B123" s="271"/>
      <c r="C123" s="271"/>
      <c r="D123" s="271"/>
      <c r="E123" s="274"/>
      <c r="F123" s="274"/>
      <c r="G123" s="12">
        <v>2019</v>
      </c>
      <c r="H123" s="15">
        <f t="shared" si="6"/>
        <v>234.5</v>
      </c>
      <c r="I123" s="17">
        <v>208.70500000000001</v>
      </c>
      <c r="J123" s="17">
        <v>25.795000000000002</v>
      </c>
      <c r="K123" s="9"/>
      <c r="L123" s="112"/>
      <c r="M123" s="274"/>
    </row>
    <row r="124" spans="1:13" ht="15.75" x14ac:dyDescent="0.25">
      <c r="A124" s="272"/>
      <c r="B124" s="272"/>
      <c r="C124" s="272"/>
      <c r="D124" s="272"/>
      <c r="E124" s="275"/>
      <c r="F124" s="275"/>
      <c r="G124" s="12">
        <v>2020</v>
      </c>
      <c r="H124" s="15">
        <f t="shared" si="6"/>
        <v>234.5</v>
      </c>
      <c r="I124" s="17">
        <v>208.70500000000001</v>
      </c>
      <c r="J124" s="17">
        <v>25.795000000000002</v>
      </c>
      <c r="K124" s="9"/>
      <c r="L124" s="112"/>
      <c r="M124" s="275"/>
    </row>
    <row r="125" spans="1:13" ht="15.75" customHeight="1" x14ac:dyDescent="0.25">
      <c r="A125" s="270">
        <v>33</v>
      </c>
      <c r="B125" s="270" t="s">
        <v>62</v>
      </c>
      <c r="C125" s="270" t="s">
        <v>239</v>
      </c>
      <c r="D125" s="270" t="s">
        <v>29</v>
      </c>
      <c r="E125" s="273" t="s">
        <v>41</v>
      </c>
      <c r="F125" s="273" t="s">
        <v>47</v>
      </c>
      <c r="G125" s="32" t="s">
        <v>166</v>
      </c>
      <c r="H125" s="34">
        <f t="shared" si="6"/>
        <v>918.75</v>
      </c>
      <c r="I125" s="34">
        <f>I126+I127+I128+I129</f>
        <v>817.6875</v>
      </c>
      <c r="J125" s="34">
        <f>J126+J127+J128+J129</f>
        <v>101.0625</v>
      </c>
      <c r="K125" s="9">
        <v>0</v>
      </c>
      <c r="L125" s="112">
        <v>0</v>
      </c>
      <c r="M125" s="273"/>
    </row>
    <row r="126" spans="1:13" ht="15.75" x14ac:dyDescent="0.25">
      <c r="A126" s="271"/>
      <c r="B126" s="271"/>
      <c r="C126" s="271"/>
      <c r="D126" s="271"/>
      <c r="E126" s="274"/>
      <c r="F126" s="274"/>
      <c r="G126" s="20">
        <v>2017</v>
      </c>
      <c r="H126" s="14">
        <f t="shared" si="6"/>
        <v>229.6875</v>
      </c>
      <c r="I126" s="17">
        <v>204.421875</v>
      </c>
      <c r="J126" s="17">
        <v>25.265625</v>
      </c>
      <c r="K126" s="9"/>
      <c r="L126" s="112"/>
      <c r="M126" s="274"/>
    </row>
    <row r="127" spans="1:13" ht="15.75" x14ac:dyDescent="0.25">
      <c r="A127" s="271"/>
      <c r="B127" s="271"/>
      <c r="C127" s="271"/>
      <c r="D127" s="271"/>
      <c r="E127" s="274"/>
      <c r="F127" s="274"/>
      <c r="G127" s="20">
        <v>2018</v>
      </c>
      <c r="H127" s="14">
        <f t="shared" si="6"/>
        <v>229.6875</v>
      </c>
      <c r="I127" s="17">
        <v>204.421875</v>
      </c>
      <c r="J127" s="17">
        <v>25.265625</v>
      </c>
      <c r="K127" s="9"/>
      <c r="L127" s="112"/>
      <c r="M127" s="274"/>
    </row>
    <row r="128" spans="1:13" ht="15.75" x14ac:dyDescent="0.25">
      <c r="A128" s="271"/>
      <c r="B128" s="271"/>
      <c r="C128" s="271"/>
      <c r="D128" s="271"/>
      <c r="E128" s="274"/>
      <c r="F128" s="274"/>
      <c r="G128" s="20">
        <v>2019</v>
      </c>
      <c r="H128" s="14">
        <f t="shared" si="6"/>
        <v>229.6875</v>
      </c>
      <c r="I128" s="17">
        <v>204.421875</v>
      </c>
      <c r="J128" s="17">
        <v>25.265625</v>
      </c>
      <c r="K128" s="9"/>
      <c r="L128" s="112"/>
      <c r="M128" s="274"/>
    </row>
    <row r="129" spans="1:13" ht="15.75" x14ac:dyDescent="0.25">
      <c r="A129" s="272"/>
      <c r="B129" s="272"/>
      <c r="C129" s="272"/>
      <c r="D129" s="272"/>
      <c r="E129" s="275"/>
      <c r="F129" s="275"/>
      <c r="G129" s="20">
        <v>2020</v>
      </c>
      <c r="H129" s="45">
        <f t="shared" si="6"/>
        <v>229.6875</v>
      </c>
      <c r="I129" s="17">
        <v>204.421875</v>
      </c>
      <c r="J129" s="17">
        <v>25.265625</v>
      </c>
      <c r="K129" s="9"/>
      <c r="L129" s="112"/>
      <c r="M129" s="275"/>
    </row>
    <row r="130" spans="1:13" ht="15.75" customHeight="1" x14ac:dyDescent="0.25">
      <c r="A130" s="270">
        <v>34</v>
      </c>
      <c r="B130" s="270" t="s">
        <v>62</v>
      </c>
      <c r="C130" s="270" t="s">
        <v>227</v>
      </c>
      <c r="D130" s="270" t="s">
        <v>59</v>
      </c>
      <c r="E130" s="273" t="s">
        <v>41</v>
      </c>
      <c r="F130" s="273" t="s">
        <v>47</v>
      </c>
      <c r="G130" s="34" t="s">
        <v>166</v>
      </c>
      <c r="H130" s="34">
        <f t="shared" ref="H130:H139" si="7">I130+J130</f>
        <v>345.09999999999997</v>
      </c>
      <c r="I130" s="34">
        <f>I131+I132+I133+I134</f>
        <v>300.90899999999999</v>
      </c>
      <c r="J130" s="34">
        <f>J131+J132+J133+J134</f>
        <v>44.190999999999995</v>
      </c>
      <c r="K130" s="12"/>
      <c r="L130" s="116"/>
      <c r="M130" s="273"/>
    </row>
    <row r="131" spans="1:13" ht="15.75" x14ac:dyDescent="0.25">
      <c r="A131" s="271"/>
      <c r="B131" s="271"/>
      <c r="C131" s="271"/>
      <c r="D131" s="271"/>
      <c r="E131" s="274"/>
      <c r="F131" s="274"/>
      <c r="G131" s="12">
        <v>2017</v>
      </c>
      <c r="H131" s="14">
        <f t="shared" si="7"/>
        <v>7</v>
      </c>
      <c r="I131" s="14"/>
      <c r="J131" s="14">
        <v>7</v>
      </c>
      <c r="K131" s="12"/>
      <c r="L131" s="116"/>
      <c r="M131" s="274"/>
    </row>
    <row r="132" spans="1:13" ht="15.75" x14ac:dyDescent="0.25">
      <c r="A132" s="271"/>
      <c r="B132" s="271"/>
      <c r="C132" s="271"/>
      <c r="D132" s="271"/>
      <c r="E132" s="274"/>
      <c r="F132" s="274"/>
      <c r="G132" s="12">
        <v>2018</v>
      </c>
      <c r="H132" s="14">
        <f t="shared" si="7"/>
        <v>112.7</v>
      </c>
      <c r="I132" s="14">
        <v>100.303</v>
      </c>
      <c r="J132" s="14">
        <v>12.397</v>
      </c>
      <c r="K132" s="9"/>
      <c r="L132" s="116"/>
      <c r="M132" s="274"/>
    </row>
    <row r="133" spans="1:13" ht="15.75" x14ac:dyDescent="0.25">
      <c r="A133" s="271"/>
      <c r="B133" s="271"/>
      <c r="C133" s="271"/>
      <c r="D133" s="271"/>
      <c r="E133" s="274"/>
      <c r="F133" s="274"/>
      <c r="G133" s="12">
        <v>2019</v>
      </c>
      <c r="H133" s="14">
        <f t="shared" si="7"/>
        <v>112.7</v>
      </c>
      <c r="I133" s="14">
        <v>100.303</v>
      </c>
      <c r="J133" s="14">
        <v>12.397</v>
      </c>
      <c r="K133" s="9"/>
      <c r="L133" s="116"/>
      <c r="M133" s="274"/>
    </row>
    <row r="134" spans="1:13" ht="15.75" x14ac:dyDescent="0.25">
      <c r="A134" s="272"/>
      <c r="B134" s="272"/>
      <c r="C134" s="272"/>
      <c r="D134" s="272"/>
      <c r="E134" s="275"/>
      <c r="F134" s="275"/>
      <c r="G134" s="12">
        <v>2020</v>
      </c>
      <c r="H134" s="14">
        <f t="shared" si="7"/>
        <v>112.7</v>
      </c>
      <c r="I134" s="14">
        <v>100.303</v>
      </c>
      <c r="J134" s="14">
        <v>12.397</v>
      </c>
      <c r="K134" s="9"/>
      <c r="L134" s="116"/>
      <c r="M134" s="275"/>
    </row>
    <row r="135" spans="1:13" ht="15.75" customHeight="1" x14ac:dyDescent="0.25">
      <c r="A135" s="270">
        <v>35</v>
      </c>
      <c r="B135" s="270" t="s">
        <v>62</v>
      </c>
      <c r="C135" s="270" t="s">
        <v>227</v>
      </c>
      <c r="D135" s="270" t="s">
        <v>60</v>
      </c>
      <c r="E135" s="273" t="s">
        <v>41</v>
      </c>
      <c r="F135" s="276" t="s">
        <v>42</v>
      </c>
      <c r="G135" s="34" t="s">
        <v>166</v>
      </c>
      <c r="H135" s="34">
        <f t="shared" si="7"/>
        <v>1876</v>
      </c>
      <c r="I135" s="34">
        <f>I136+I137+I138+I139</f>
        <v>1669.64</v>
      </c>
      <c r="J135" s="34">
        <f>J136+J137+J138+J139</f>
        <v>206.36</v>
      </c>
      <c r="K135" s="14"/>
      <c r="L135" s="117"/>
      <c r="M135" s="276" t="s">
        <v>67</v>
      </c>
    </row>
    <row r="136" spans="1:13" ht="15.75" x14ac:dyDescent="0.25">
      <c r="A136" s="271"/>
      <c r="B136" s="271"/>
      <c r="C136" s="271"/>
      <c r="D136" s="271"/>
      <c r="E136" s="274"/>
      <c r="F136" s="277"/>
      <c r="G136" s="21">
        <v>2015</v>
      </c>
      <c r="H136" s="14">
        <f t="shared" si="7"/>
        <v>469</v>
      </c>
      <c r="I136" s="11">
        <v>417.41</v>
      </c>
      <c r="J136" s="11">
        <v>51.59</v>
      </c>
      <c r="K136" s="14"/>
      <c r="L136" s="117"/>
      <c r="M136" s="277"/>
    </row>
    <row r="137" spans="1:13" ht="15.75" x14ac:dyDescent="0.25">
      <c r="A137" s="271"/>
      <c r="B137" s="271"/>
      <c r="C137" s="271"/>
      <c r="D137" s="271"/>
      <c r="E137" s="274"/>
      <c r="F137" s="277"/>
      <c r="G137" s="21">
        <v>2016</v>
      </c>
      <c r="H137" s="14">
        <f t="shared" si="7"/>
        <v>469</v>
      </c>
      <c r="I137" s="11">
        <v>417.41</v>
      </c>
      <c r="J137" s="11">
        <v>51.59</v>
      </c>
      <c r="K137" s="14"/>
      <c r="L137" s="117"/>
      <c r="M137" s="277"/>
    </row>
    <row r="138" spans="1:13" ht="15.75" x14ac:dyDescent="0.25">
      <c r="A138" s="271"/>
      <c r="B138" s="271"/>
      <c r="C138" s="271"/>
      <c r="D138" s="271"/>
      <c r="E138" s="274"/>
      <c r="F138" s="277"/>
      <c r="G138" s="21">
        <v>2017</v>
      </c>
      <c r="H138" s="14">
        <f t="shared" si="7"/>
        <v>469</v>
      </c>
      <c r="I138" s="11">
        <v>417.41</v>
      </c>
      <c r="J138" s="11">
        <v>51.59</v>
      </c>
      <c r="K138" s="14"/>
      <c r="L138" s="117"/>
      <c r="M138" s="277"/>
    </row>
    <row r="139" spans="1:13" ht="15.75" x14ac:dyDescent="0.25">
      <c r="A139" s="272"/>
      <c r="B139" s="272"/>
      <c r="C139" s="272"/>
      <c r="D139" s="272"/>
      <c r="E139" s="275"/>
      <c r="F139" s="278"/>
      <c r="G139" s="21">
        <v>2018</v>
      </c>
      <c r="H139" s="14">
        <f t="shared" si="7"/>
        <v>469</v>
      </c>
      <c r="I139" s="11">
        <v>417.41</v>
      </c>
      <c r="J139" s="11">
        <v>51.59</v>
      </c>
      <c r="K139" s="14"/>
      <c r="L139" s="117"/>
      <c r="M139" s="278"/>
    </row>
    <row r="140" spans="1:13" ht="15.75" customHeight="1" x14ac:dyDescent="0.25">
      <c r="A140" s="270">
        <v>36</v>
      </c>
      <c r="B140" s="270" t="s">
        <v>62</v>
      </c>
      <c r="C140" s="270" t="s">
        <v>227</v>
      </c>
      <c r="D140" s="270" t="s">
        <v>61</v>
      </c>
      <c r="E140" s="273" t="s">
        <v>41</v>
      </c>
      <c r="F140" s="276" t="s">
        <v>47</v>
      </c>
      <c r="G140" s="32" t="s">
        <v>166</v>
      </c>
      <c r="H140" s="34">
        <f>J140+I140</f>
        <v>753.5</v>
      </c>
      <c r="I140" s="34">
        <f>I141+I142+I143+I144</f>
        <v>670.61500000000001</v>
      </c>
      <c r="J140" s="34">
        <f>J141+J142+J143+J144</f>
        <v>82.885000000000005</v>
      </c>
      <c r="K140" s="14"/>
      <c r="L140" s="117"/>
      <c r="M140" s="276"/>
    </row>
    <row r="141" spans="1:13" ht="15.75" x14ac:dyDescent="0.25">
      <c r="A141" s="271"/>
      <c r="B141" s="271"/>
      <c r="C141" s="271"/>
      <c r="D141" s="271"/>
      <c r="E141" s="274"/>
      <c r="F141" s="277"/>
      <c r="G141" s="21">
        <v>2017</v>
      </c>
      <c r="H141" s="14">
        <f>J141+I141</f>
        <v>188.375</v>
      </c>
      <c r="I141" s="11">
        <v>167.65375</v>
      </c>
      <c r="J141" s="11">
        <v>20.721250000000001</v>
      </c>
      <c r="K141" s="14"/>
      <c r="L141" s="117"/>
      <c r="M141" s="277"/>
    </row>
    <row r="142" spans="1:13" ht="15.75" x14ac:dyDescent="0.25">
      <c r="A142" s="271"/>
      <c r="B142" s="271"/>
      <c r="C142" s="271"/>
      <c r="D142" s="271"/>
      <c r="E142" s="274"/>
      <c r="F142" s="277"/>
      <c r="G142" s="21">
        <v>2018</v>
      </c>
      <c r="H142" s="14">
        <f>J142+I142</f>
        <v>188.375</v>
      </c>
      <c r="I142" s="11">
        <v>167.65375</v>
      </c>
      <c r="J142" s="11">
        <v>20.721250000000001</v>
      </c>
      <c r="K142" s="14"/>
      <c r="L142" s="117"/>
      <c r="M142" s="277"/>
    </row>
    <row r="143" spans="1:13" ht="15.75" x14ac:dyDescent="0.25">
      <c r="A143" s="271"/>
      <c r="B143" s="271"/>
      <c r="C143" s="271"/>
      <c r="D143" s="271"/>
      <c r="E143" s="274"/>
      <c r="F143" s="277"/>
      <c r="G143" s="21">
        <v>2019</v>
      </c>
      <c r="H143" s="14">
        <f>J143+I143</f>
        <v>188.375</v>
      </c>
      <c r="I143" s="11">
        <v>167.65375</v>
      </c>
      <c r="J143" s="11">
        <v>20.721250000000001</v>
      </c>
      <c r="K143" s="14"/>
      <c r="L143" s="117"/>
      <c r="M143" s="277"/>
    </row>
    <row r="144" spans="1:13" ht="15.75" x14ac:dyDescent="0.25">
      <c r="A144" s="272"/>
      <c r="B144" s="272"/>
      <c r="C144" s="272"/>
      <c r="D144" s="272"/>
      <c r="E144" s="275"/>
      <c r="F144" s="278"/>
      <c r="G144" s="21">
        <v>2020</v>
      </c>
      <c r="H144" s="14">
        <f>J144+I144</f>
        <v>188.375</v>
      </c>
      <c r="I144" s="11">
        <v>167.65375</v>
      </c>
      <c r="J144" s="11">
        <v>20.721250000000001</v>
      </c>
      <c r="K144" s="14"/>
      <c r="L144" s="117"/>
      <c r="M144" s="278"/>
    </row>
    <row r="145" spans="1:13" ht="173.25" x14ac:dyDescent="0.25">
      <c r="A145" s="40">
        <f>A140+1</f>
        <v>37</v>
      </c>
      <c r="B145" s="103" t="s">
        <v>63</v>
      </c>
      <c r="C145" s="40" t="s">
        <v>241</v>
      </c>
      <c r="D145" s="39" t="s">
        <v>64</v>
      </c>
      <c r="E145" s="48" t="s">
        <v>65</v>
      </c>
      <c r="F145" s="40" t="s">
        <v>66</v>
      </c>
      <c r="G145" s="47">
        <v>2014</v>
      </c>
      <c r="H145" s="34">
        <v>115</v>
      </c>
      <c r="I145" s="34" t="s">
        <v>67</v>
      </c>
      <c r="J145" s="34">
        <v>115</v>
      </c>
      <c r="K145" s="34" t="s">
        <v>67</v>
      </c>
      <c r="L145" s="118" t="s">
        <v>67</v>
      </c>
      <c r="M145" s="137" t="s">
        <v>224</v>
      </c>
    </row>
    <row r="146" spans="1:13" ht="67.5" customHeight="1" x14ac:dyDescent="0.25">
      <c r="A146" s="40">
        <v>38</v>
      </c>
      <c r="B146" s="103" t="s">
        <v>63</v>
      </c>
      <c r="C146" s="40" t="s">
        <v>239</v>
      </c>
      <c r="D146" s="38" t="s">
        <v>68</v>
      </c>
      <c r="E146" s="48" t="s">
        <v>65</v>
      </c>
      <c r="F146" s="40" t="s">
        <v>69</v>
      </c>
      <c r="G146" s="47">
        <v>2014</v>
      </c>
      <c r="H146" s="34">
        <v>25</v>
      </c>
      <c r="I146" s="34" t="s">
        <v>67</v>
      </c>
      <c r="J146" s="34">
        <v>25</v>
      </c>
      <c r="K146" s="34" t="s">
        <v>67</v>
      </c>
      <c r="L146" s="118" t="s">
        <v>67</v>
      </c>
      <c r="M146" s="137" t="s">
        <v>67</v>
      </c>
    </row>
    <row r="147" spans="1:13" ht="36.75" customHeight="1" x14ac:dyDescent="0.25">
      <c r="A147" s="297">
        <v>39</v>
      </c>
      <c r="B147" s="297" t="s">
        <v>63</v>
      </c>
      <c r="C147" s="297" t="s">
        <v>227</v>
      </c>
      <c r="D147" s="322" t="s">
        <v>70</v>
      </c>
      <c r="E147" s="315" t="s">
        <v>71</v>
      </c>
      <c r="F147" s="299" t="s">
        <v>45</v>
      </c>
      <c r="G147" s="32" t="s">
        <v>166</v>
      </c>
      <c r="H147" s="34">
        <f t="shared" ref="H147:H156" si="8">I147+J147</f>
        <v>715.97</v>
      </c>
      <c r="I147" s="34">
        <f>I148+I149</f>
        <v>501.20000000000005</v>
      </c>
      <c r="J147" s="34">
        <f>J148+J149</f>
        <v>214.77</v>
      </c>
      <c r="K147" s="34"/>
      <c r="L147" s="118"/>
      <c r="M147" s="299" t="s">
        <v>224</v>
      </c>
    </row>
    <row r="148" spans="1:13" ht="15.75" x14ac:dyDescent="0.25">
      <c r="A148" s="298"/>
      <c r="B148" s="298"/>
      <c r="C148" s="298"/>
      <c r="D148" s="323"/>
      <c r="E148" s="316"/>
      <c r="F148" s="300"/>
      <c r="G148" s="21">
        <v>2014</v>
      </c>
      <c r="H148" s="14">
        <f t="shared" si="8"/>
        <v>572.78</v>
      </c>
      <c r="I148" s="14">
        <v>400.97</v>
      </c>
      <c r="J148" s="14">
        <v>171.81</v>
      </c>
      <c r="K148" s="6" t="s">
        <v>67</v>
      </c>
      <c r="L148" s="119" t="s">
        <v>67</v>
      </c>
      <c r="M148" s="300"/>
    </row>
    <row r="149" spans="1:13" ht="15.75" x14ac:dyDescent="0.25">
      <c r="A149" s="302"/>
      <c r="B149" s="302"/>
      <c r="C149" s="302"/>
      <c r="D149" s="324"/>
      <c r="E149" s="317"/>
      <c r="F149" s="318"/>
      <c r="G149" s="21">
        <v>2015</v>
      </c>
      <c r="H149" s="14">
        <f t="shared" si="8"/>
        <v>143.19</v>
      </c>
      <c r="I149" s="14">
        <v>100.23</v>
      </c>
      <c r="J149" s="14">
        <v>42.96</v>
      </c>
      <c r="K149" s="6" t="s">
        <v>67</v>
      </c>
      <c r="L149" s="119" t="s">
        <v>67</v>
      </c>
      <c r="M149" s="318"/>
    </row>
    <row r="150" spans="1:13" ht="39" customHeight="1" x14ac:dyDescent="0.25">
      <c r="A150" s="297">
        <v>40</v>
      </c>
      <c r="B150" s="297" t="s">
        <v>63</v>
      </c>
      <c r="C150" s="297" t="s">
        <v>236</v>
      </c>
      <c r="D150" s="322" t="s">
        <v>72</v>
      </c>
      <c r="E150" s="315" t="s">
        <v>71</v>
      </c>
      <c r="F150" s="299" t="s">
        <v>44</v>
      </c>
      <c r="G150" s="32" t="s">
        <v>166</v>
      </c>
      <c r="H150" s="34">
        <f t="shared" si="8"/>
        <v>250</v>
      </c>
      <c r="I150" s="34">
        <f>I151+I152+I153</f>
        <v>175</v>
      </c>
      <c r="J150" s="34">
        <f>J151+J152+J153</f>
        <v>75</v>
      </c>
      <c r="K150" s="6"/>
      <c r="L150" s="119"/>
      <c r="M150" s="299" t="s">
        <v>224</v>
      </c>
    </row>
    <row r="151" spans="1:13" ht="15" customHeight="1" x14ac:dyDescent="0.25">
      <c r="A151" s="298"/>
      <c r="B151" s="298"/>
      <c r="C151" s="298"/>
      <c r="D151" s="323"/>
      <c r="E151" s="316"/>
      <c r="F151" s="300"/>
      <c r="G151" s="21">
        <v>2015</v>
      </c>
      <c r="H151" s="14">
        <f t="shared" si="8"/>
        <v>80</v>
      </c>
      <c r="I151" s="14">
        <v>56</v>
      </c>
      <c r="J151" s="14">
        <v>24</v>
      </c>
      <c r="K151" s="6" t="s">
        <v>67</v>
      </c>
      <c r="L151" s="119" t="s">
        <v>67</v>
      </c>
      <c r="M151" s="300"/>
    </row>
    <row r="152" spans="1:13" ht="15" customHeight="1" x14ac:dyDescent="0.25">
      <c r="A152" s="298"/>
      <c r="B152" s="298"/>
      <c r="C152" s="298"/>
      <c r="D152" s="323"/>
      <c r="E152" s="316"/>
      <c r="F152" s="300"/>
      <c r="G152" s="21">
        <v>2016</v>
      </c>
      <c r="H152" s="14">
        <f t="shared" si="8"/>
        <v>80</v>
      </c>
      <c r="I152" s="14">
        <v>56</v>
      </c>
      <c r="J152" s="14">
        <v>24</v>
      </c>
      <c r="K152" s="6" t="s">
        <v>67</v>
      </c>
      <c r="L152" s="119" t="s">
        <v>67</v>
      </c>
      <c r="M152" s="300"/>
    </row>
    <row r="153" spans="1:13" ht="15" customHeight="1" x14ac:dyDescent="0.25">
      <c r="A153" s="302"/>
      <c r="B153" s="302"/>
      <c r="C153" s="302"/>
      <c r="D153" s="324"/>
      <c r="E153" s="317"/>
      <c r="F153" s="318"/>
      <c r="G153" s="21">
        <v>2017</v>
      </c>
      <c r="H153" s="14">
        <f t="shared" si="8"/>
        <v>90</v>
      </c>
      <c r="I153" s="14">
        <v>63</v>
      </c>
      <c r="J153" s="14">
        <v>27</v>
      </c>
      <c r="K153" s="6" t="s">
        <v>67</v>
      </c>
      <c r="L153" s="119" t="s">
        <v>67</v>
      </c>
      <c r="M153" s="318"/>
    </row>
    <row r="154" spans="1:13" ht="34.5" customHeight="1" x14ac:dyDescent="0.25">
      <c r="A154" s="297">
        <v>41</v>
      </c>
      <c r="B154" s="297" t="s">
        <v>63</v>
      </c>
      <c r="C154" s="297" t="s">
        <v>232</v>
      </c>
      <c r="D154" s="322" t="s">
        <v>73</v>
      </c>
      <c r="E154" s="315" t="s">
        <v>71</v>
      </c>
      <c r="F154" s="299" t="s">
        <v>52</v>
      </c>
      <c r="G154" s="32" t="s">
        <v>166</v>
      </c>
      <c r="H154" s="34">
        <f t="shared" si="8"/>
        <v>562.20000000000005</v>
      </c>
      <c r="I154" s="34">
        <f>I155+I156</f>
        <v>393.5</v>
      </c>
      <c r="J154" s="34">
        <f>J155+J156</f>
        <v>168.7</v>
      </c>
      <c r="K154" s="6"/>
      <c r="L154" s="119"/>
      <c r="M154" s="299" t="s">
        <v>224</v>
      </c>
    </row>
    <row r="155" spans="1:13" ht="15.75" x14ac:dyDescent="0.25">
      <c r="A155" s="298"/>
      <c r="B155" s="298"/>
      <c r="C155" s="298"/>
      <c r="D155" s="323"/>
      <c r="E155" s="316"/>
      <c r="F155" s="300"/>
      <c r="G155" s="21">
        <v>2015</v>
      </c>
      <c r="H155" s="14">
        <f t="shared" si="8"/>
        <v>300</v>
      </c>
      <c r="I155" s="14">
        <v>210</v>
      </c>
      <c r="J155" s="14">
        <v>90</v>
      </c>
      <c r="K155" s="6" t="s">
        <v>67</v>
      </c>
      <c r="L155" s="119" t="s">
        <v>67</v>
      </c>
      <c r="M155" s="300"/>
    </row>
    <row r="156" spans="1:13" ht="15.75" x14ac:dyDescent="0.25">
      <c r="A156" s="302"/>
      <c r="B156" s="302"/>
      <c r="C156" s="302"/>
      <c r="D156" s="324"/>
      <c r="E156" s="317"/>
      <c r="F156" s="318"/>
      <c r="G156" s="21">
        <v>2016</v>
      </c>
      <c r="H156" s="14">
        <f t="shared" si="8"/>
        <v>262.2</v>
      </c>
      <c r="I156" s="14">
        <v>183.5</v>
      </c>
      <c r="J156" s="14">
        <v>78.7</v>
      </c>
      <c r="K156" s="6" t="s">
        <v>67</v>
      </c>
      <c r="L156" s="119" t="s">
        <v>67</v>
      </c>
      <c r="M156" s="318"/>
    </row>
    <row r="157" spans="1:13" ht="62.25" customHeight="1" x14ac:dyDescent="0.25">
      <c r="A157" s="40">
        <v>42</v>
      </c>
      <c r="B157" s="103" t="s">
        <v>63</v>
      </c>
      <c r="C157" s="103" t="s">
        <v>233</v>
      </c>
      <c r="D157" s="38" t="s">
        <v>74</v>
      </c>
      <c r="E157" s="48" t="s">
        <v>65</v>
      </c>
      <c r="F157" s="40" t="s">
        <v>69</v>
      </c>
      <c r="G157" s="42">
        <v>2014</v>
      </c>
      <c r="H157" s="34">
        <v>50</v>
      </c>
      <c r="I157" s="34">
        <v>35</v>
      </c>
      <c r="J157" s="34">
        <v>15</v>
      </c>
      <c r="K157" s="6" t="s">
        <v>67</v>
      </c>
      <c r="L157" s="119" t="s">
        <v>67</v>
      </c>
      <c r="M157" s="137" t="s">
        <v>224</v>
      </c>
    </row>
    <row r="158" spans="1:13" ht="26.25" customHeight="1" x14ac:dyDescent="0.25">
      <c r="A158" s="325">
        <v>43</v>
      </c>
      <c r="B158" s="325" t="s">
        <v>63</v>
      </c>
      <c r="C158" s="325" t="s">
        <v>244</v>
      </c>
      <c r="D158" s="319" t="s">
        <v>75</v>
      </c>
      <c r="E158" s="315" t="s">
        <v>65</v>
      </c>
      <c r="F158" s="299" t="s">
        <v>45</v>
      </c>
      <c r="G158" s="32" t="s">
        <v>166</v>
      </c>
      <c r="H158" s="43">
        <f t="shared" ref="H158:H170" si="9">I158+J158</f>
        <v>85</v>
      </c>
      <c r="I158" s="34">
        <f>I159+I160</f>
        <v>59.5</v>
      </c>
      <c r="J158" s="34">
        <f>J159+J160</f>
        <v>25.5</v>
      </c>
      <c r="K158" s="6"/>
      <c r="L158" s="119"/>
      <c r="M158" s="299" t="s">
        <v>67</v>
      </c>
    </row>
    <row r="159" spans="1:13" ht="22.5" customHeight="1" x14ac:dyDescent="0.25">
      <c r="A159" s="326"/>
      <c r="B159" s="326"/>
      <c r="C159" s="326"/>
      <c r="D159" s="320"/>
      <c r="E159" s="316"/>
      <c r="F159" s="300"/>
      <c r="G159" s="21">
        <v>2014</v>
      </c>
      <c r="H159" s="14">
        <f t="shared" si="9"/>
        <v>42</v>
      </c>
      <c r="I159" s="14">
        <v>30</v>
      </c>
      <c r="J159" s="14">
        <v>12</v>
      </c>
      <c r="K159" s="6" t="s">
        <v>67</v>
      </c>
      <c r="L159" s="119" t="s">
        <v>67</v>
      </c>
      <c r="M159" s="300"/>
    </row>
    <row r="160" spans="1:13" ht="15" customHeight="1" x14ac:dyDescent="0.25">
      <c r="A160" s="327"/>
      <c r="B160" s="327"/>
      <c r="C160" s="327"/>
      <c r="D160" s="321"/>
      <c r="E160" s="317"/>
      <c r="F160" s="318"/>
      <c r="G160" s="21">
        <v>2015</v>
      </c>
      <c r="H160" s="14">
        <f t="shared" si="9"/>
        <v>43</v>
      </c>
      <c r="I160" s="14">
        <v>29.5</v>
      </c>
      <c r="J160" s="14">
        <v>13.5</v>
      </c>
      <c r="K160" s="6" t="s">
        <v>67</v>
      </c>
      <c r="L160" s="119" t="s">
        <v>67</v>
      </c>
      <c r="M160" s="318"/>
    </row>
    <row r="161" spans="1:13" ht="15" customHeight="1" x14ac:dyDescent="0.25">
      <c r="A161" s="297">
        <v>44</v>
      </c>
      <c r="B161" s="297" t="s">
        <v>63</v>
      </c>
      <c r="C161" s="297" t="s">
        <v>227</v>
      </c>
      <c r="D161" s="322" t="s">
        <v>76</v>
      </c>
      <c r="E161" s="315" t="s">
        <v>71</v>
      </c>
      <c r="F161" s="299" t="s">
        <v>46</v>
      </c>
      <c r="G161" s="32" t="s">
        <v>166</v>
      </c>
      <c r="H161" s="43">
        <f t="shared" si="9"/>
        <v>185</v>
      </c>
      <c r="I161" s="43">
        <f>I163+I164+I162</f>
        <v>98</v>
      </c>
      <c r="J161" s="43">
        <f>J163+J164+J162</f>
        <v>87</v>
      </c>
      <c r="K161" s="6"/>
      <c r="L161" s="119"/>
      <c r="M161" s="299" t="s">
        <v>224</v>
      </c>
    </row>
    <row r="162" spans="1:13" ht="15" customHeight="1" x14ac:dyDescent="0.25">
      <c r="A162" s="298"/>
      <c r="B162" s="298"/>
      <c r="C162" s="298"/>
      <c r="D162" s="323"/>
      <c r="E162" s="316"/>
      <c r="F162" s="300"/>
      <c r="G162" s="21">
        <v>2014</v>
      </c>
      <c r="H162" s="14">
        <f t="shared" si="9"/>
        <v>45</v>
      </c>
      <c r="I162" s="14">
        <v>0</v>
      </c>
      <c r="J162" s="14">
        <v>45</v>
      </c>
      <c r="K162" s="6" t="s">
        <v>67</v>
      </c>
      <c r="L162" s="119" t="s">
        <v>67</v>
      </c>
      <c r="M162" s="300"/>
    </row>
    <row r="163" spans="1:13" ht="15" customHeight="1" x14ac:dyDescent="0.25">
      <c r="A163" s="298"/>
      <c r="B163" s="298"/>
      <c r="C163" s="298"/>
      <c r="D163" s="323"/>
      <c r="E163" s="316"/>
      <c r="F163" s="300"/>
      <c r="G163" s="21">
        <v>2015</v>
      </c>
      <c r="H163" s="14">
        <f t="shared" si="9"/>
        <v>80</v>
      </c>
      <c r="I163" s="14">
        <v>56</v>
      </c>
      <c r="J163" s="14">
        <v>24</v>
      </c>
      <c r="K163" s="6" t="s">
        <v>67</v>
      </c>
      <c r="L163" s="119" t="s">
        <v>67</v>
      </c>
      <c r="M163" s="300"/>
    </row>
    <row r="164" spans="1:13" ht="15" customHeight="1" x14ac:dyDescent="0.25">
      <c r="A164" s="302"/>
      <c r="B164" s="302"/>
      <c r="C164" s="302"/>
      <c r="D164" s="324"/>
      <c r="E164" s="317"/>
      <c r="F164" s="318"/>
      <c r="G164" s="21">
        <v>2016</v>
      </c>
      <c r="H164" s="14">
        <f t="shared" si="9"/>
        <v>60</v>
      </c>
      <c r="I164" s="14">
        <v>42</v>
      </c>
      <c r="J164" s="14">
        <v>18</v>
      </c>
      <c r="K164" s="6" t="s">
        <v>67</v>
      </c>
      <c r="L164" s="119" t="s">
        <v>67</v>
      </c>
      <c r="M164" s="318"/>
    </row>
    <row r="165" spans="1:13" ht="64.5" customHeight="1" x14ac:dyDescent="0.25">
      <c r="A165" s="325">
        <v>45</v>
      </c>
      <c r="B165" s="325" t="s">
        <v>63</v>
      </c>
      <c r="C165" s="325" t="s">
        <v>227</v>
      </c>
      <c r="D165" s="319" t="s">
        <v>77</v>
      </c>
      <c r="E165" s="315" t="s">
        <v>65</v>
      </c>
      <c r="F165" s="299" t="s">
        <v>52</v>
      </c>
      <c r="G165" s="32" t="s">
        <v>166</v>
      </c>
      <c r="H165" s="43">
        <f t="shared" si="9"/>
        <v>50</v>
      </c>
      <c r="I165" s="43">
        <f>I166+I167</f>
        <v>0</v>
      </c>
      <c r="J165" s="43">
        <f>J166+J167</f>
        <v>50</v>
      </c>
      <c r="K165" s="6"/>
      <c r="L165" s="119"/>
      <c r="M165" s="299" t="s">
        <v>224</v>
      </c>
    </row>
    <row r="166" spans="1:13" ht="15.75" x14ac:dyDescent="0.25">
      <c r="A166" s="326"/>
      <c r="B166" s="326"/>
      <c r="C166" s="326"/>
      <c r="D166" s="320"/>
      <c r="E166" s="316"/>
      <c r="F166" s="300"/>
      <c r="G166" s="21">
        <v>2015</v>
      </c>
      <c r="H166" s="14">
        <f t="shared" si="9"/>
        <v>25</v>
      </c>
      <c r="I166" s="14">
        <v>0</v>
      </c>
      <c r="J166" s="14">
        <v>25</v>
      </c>
      <c r="K166" s="6" t="s">
        <v>67</v>
      </c>
      <c r="L166" s="119" t="s">
        <v>67</v>
      </c>
      <c r="M166" s="300"/>
    </row>
    <row r="167" spans="1:13" ht="15.75" x14ac:dyDescent="0.25">
      <c r="A167" s="327"/>
      <c r="B167" s="327"/>
      <c r="C167" s="327"/>
      <c r="D167" s="321"/>
      <c r="E167" s="317"/>
      <c r="F167" s="318"/>
      <c r="G167" s="21">
        <v>2016</v>
      </c>
      <c r="H167" s="14">
        <f t="shared" si="9"/>
        <v>25</v>
      </c>
      <c r="I167" s="14">
        <v>0</v>
      </c>
      <c r="J167" s="14">
        <v>25</v>
      </c>
      <c r="K167" s="6" t="s">
        <v>67</v>
      </c>
      <c r="L167" s="119" t="s">
        <v>67</v>
      </c>
      <c r="M167" s="318"/>
    </row>
    <row r="168" spans="1:13" ht="34.5" customHeight="1" x14ac:dyDescent="0.25">
      <c r="A168" s="325">
        <v>46</v>
      </c>
      <c r="B168" s="325" t="s">
        <v>63</v>
      </c>
      <c r="C168" s="325" t="s">
        <v>245</v>
      </c>
      <c r="D168" s="319" t="s">
        <v>78</v>
      </c>
      <c r="E168" s="315" t="s">
        <v>65</v>
      </c>
      <c r="F168" s="299" t="s">
        <v>52</v>
      </c>
      <c r="G168" s="32" t="s">
        <v>166</v>
      </c>
      <c r="H168" s="43">
        <f t="shared" si="9"/>
        <v>58</v>
      </c>
      <c r="I168" s="43">
        <f>I169+I170</f>
        <v>40.6</v>
      </c>
      <c r="J168" s="43">
        <f>J169+J170</f>
        <v>17.399999999999999</v>
      </c>
      <c r="K168" s="6"/>
      <c r="L168" s="119"/>
      <c r="M168" s="299" t="s">
        <v>67</v>
      </c>
    </row>
    <row r="169" spans="1:13" ht="15" customHeight="1" x14ac:dyDescent="0.25">
      <c r="A169" s="326"/>
      <c r="B169" s="326"/>
      <c r="C169" s="326"/>
      <c r="D169" s="320"/>
      <c r="E169" s="316"/>
      <c r="F169" s="300"/>
      <c r="G169" s="21">
        <v>2015</v>
      </c>
      <c r="H169" s="14">
        <f t="shared" si="9"/>
        <v>29</v>
      </c>
      <c r="I169" s="14">
        <v>20.3</v>
      </c>
      <c r="J169" s="14">
        <v>8.6999999999999993</v>
      </c>
      <c r="K169" s="6" t="s">
        <v>67</v>
      </c>
      <c r="L169" s="119" t="s">
        <v>67</v>
      </c>
      <c r="M169" s="300"/>
    </row>
    <row r="170" spans="1:13" ht="15" customHeight="1" x14ac:dyDescent="0.25">
      <c r="A170" s="327"/>
      <c r="B170" s="327"/>
      <c r="C170" s="327"/>
      <c r="D170" s="321"/>
      <c r="E170" s="317"/>
      <c r="F170" s="318"/>
      <c r="G170" s="21">
        <v>2016</v>
      </c>
      <c r="H170" s="14">
        <f t="shared" si="9"/>
        <v>29</v>
      </c>
      <c r="I170" s="14">
        <v>20.3</v>
      </c>
      <c r="J170" s="14">
        <v>8.6999999999999993</v>
      </c>
      <c r="K170" s="6" t="s">
        <v>67</v>
      </c>
      <c r="L170" s="119" t="s">
        <v>67</v>
      </c>
      <c r="M170" s="318"/>
    </row>
    <row r="171" spans="1:13" ht="64.5" customHeight="1" x14ac:dyDescent="0.25">
      <c r="A171" s="41">
        <v>47</v>
      </c>
      <c r="B171" s="103" t="s">
        <v>63</v>
      </c>
      <c r="C171" s="103" t="s">
        <v>246</v>
      </c>
      <c r="D171" s="38" t="s">
        <v>79</v>
      </c>
      <c r="E171" s="48" t="s">
        <v>65</v>
      </c>
      <c r="F171" s="40" t="s">
        <v>80</v>
      </c>
      <c r="G171" s="47">
        <v>2016</v>
      </c>
      <c r="H171" s="43">
        <v>58</v>
      </c>
      <c r="I171" s="43">
        <v>40.6</v>
      </c>
      <c r="J171" s="43">
        <v>17.399999999999999</v>
      </c>
      <c r="K171" s="6" t="s">
        <v>67</v>
      </c>
      <c r="L171" s="119" t="s">
        <v>67</v>
      </c>
      <c r="M171" s="137" t="s">
        <v>67</v>
      </c>
    </row>
    <row r="172" spans="1:13" ht="60.75" customHeight="1" x14ac:dyDescent="0.25">
      <c r="A172" s="297">
        <v>48</v>
      </c>
      <c r="B172" s="297" t="s">
        <v>63</v>
      </c>
      <c r="C172" s="297" t="s">
        <v>241</v>
      </c>
      <c r="D172" s="322" t="s">
        <v>81</v>
      </c>
      <c r="E172" s="315" t="s">
        <v>71</v>
      </c>
      <c r="F172" s="299" t="s">
        <v>53</v>
      </c>
      <c r="G172" s="32" t="s">
        <v>166</v>
      </c>
      <c r="H172" s="43">
        <f t="shared" ref="H172:H202" si="10">I172+J172</f>
        <v>270</v>
      </c>
      <c r="I172" s="43">
        <f>I173+I174</f>
        <v>189</v>
      </c>
      <c r="J172" s="43">
        <f>J173+J174</f>
        <v>81</v>
      </c>
      <c r="K172" s="6"/>
      <c r="L172" s="119"/>
      <c r="M172" s="299"/>
    </row>
    <row r="173" spans="1:13" ht="15.75" x14ac:dyDescent="0.25">
      <c r="A173" s="298"/>
      <c r="B173" s="298"/>
      <c r="C173" s="298"/>
      <c r="D173" s="323"/>
      <c r="E173" s="316"/>
      <c r="F173" s="300"/>
      <c r="G173" s="21">
        <v>2017</v>
      </c>
      <c r="H173" s="14">
        <f t="shared" si="10"/>
        <v>143</v>
      </c>
      <c r="I173" s="14">
        <v>100.1</v>
      </c>
      <c r="J173" s="14">
        <v>42.9</v>
      </c>
      <c r="K173" s="6" t="s">
        <v>67</v>
      </c>
      <c r="L173" s="119" t="s">
        <v>67</v>
      </c>
      <c r="M173" s="300"/>
    </row>
    <row r="174" spans="1:13" ht="15.75" x14ac:dyDescent="0.25">
      <c r="A174" s="302"/>
      <c r="B174" s="302"/>
      <c r="C174" s="302"/>
      <c r="D174" s="324"/>
      <c r="E174" s="317"/>
      <c r="F174" s="318"/>
      <c r="G174" s="21">
        <v>2018</v>
      </c>
      <c r="H174" s="14">
        <f t="shared" si="10"/>
        <v>127</v>
      </c>
      <c r="I174" s="14">
        <v>88.9</v>
      </c>
      <c r="J174" s="14">
        <v>38.1</v>
      </c>
      <c r="K174" s="6" t="s">
        <v>67</v>
      </c>
      <c r="L174" s="119" t="s">
        <v>67</v>
      </c>
      <c r="M174" s="318"/>
    </row>
    <row r="175" spans="1:13" ht="33.75" customHeight="1" x14ac:dyDescent="0.25">
      <c r="A175" s="297">
        <v>49</v>
      </c>
      <c r="B175" s="297" t="s">
        <v>63</v>
      </c>
      <c r="C175" s="297" t="s">
        <v>228</v>
      </c>
      <c r="D175" s="322" t="s">
        <v>82</v>
      </c>
      <c r="E175" s="315" t="s">
        <v>71</v>
      </c>
      <c r="F175" s="299" t="s">
        <v>56</v>
      </c>
      <c r="G175" s="32" t="s">
        <v>166</v>
      </c>
      <c r="H175" s="43">
        <f t="shared" si="10"/>
        <v>200</v>
      </c>
      <c r="I175" s="43">
        <f>I176+I177</f>
        <v>140</v>
      </c>
      <c r="J175" s="43">
        <f>J176+J177</f>
        <v>60</v>
      </c>
      <c r="K175" s="6"/>
      <c r="L175" s="119"/>
      <c r="M175" s="299"/>
    </row>
    <row r="176" spans="1:13" ht="15.75" x14ac:dyDescent="0.25">
      <c r="A176" s="298"/>
      <c r="B176" s="298"/>
      <c r="C176" s="298"/>
      <c r="D176" s="323"/>
      <c r="E176" s="316"/>
      <c r="F176" s="300"/>
      <c r="G176" s="21">
        <v>2019</v>
      </c>
      <c r="H176" s="14">
        <f t="shared" si="10"/>
        <v>120</v>
      </c>
      <c r="I176" s="14">
        <v>84</v>
      </c>
      <c r="J176" s="14">
        <v>36</v>
      </c>
      <c r="K176" s="6" t="s">
        <v>67</v>
      </c>
      <c r="L176" s="119" t="s">
        <v>67</v>
      </c>
      <c r="M176" s="300"/>
    </row>
    <row r="177" spans="1:13" ht="15.75" x14ac:dyDescent="0.25">
      <c r="A177" s="302"/>
      <c r="B177" s="302"/>
      <c r="C177" s="302"/>
      <c r="D177" s="324"/>
      <c r="E177" s="317"/>
      <c r="F177" s="318"/>
      <c r="G177" s="21">
        <v>2020</v>
      </c>
      <c r="H177" s="14">
        <f t="shared" si="10"/>
        <v>80</v>
      </c>
      <c r="I177" s="14">
        <v>56</v>
      </c>
      <c r="J177" s="14">
        <v>24</v>
      </c>
      <c r="K177" s="6" t="s">
        <v>67</v>
      </c>
      <c r="L177" s="119" t="s">
        <v>67</v>
      </c>
      <c r="M177" s="318"/>
    </row>
    <row r="178" spans="1:13" ht="18" customHeight="1" x14ac:dyDescent="0.25">
      <c r="A178" s="297">
        <v>50</v>
      </c>
      <c r="B178" s="297" t="s">
        <v>63</v>
      </c>
      <c r="C178" s="297" t="s">
        <v>236</v>
      </c>
      <c r="D178" s="322" t="s">
        <v>83</v>
      </c>
      <c r="E178" s="315" t="s">
        <v>71</v>
      </c>
      <c r="F178" s="299" t="s">
        <v>84</v>
      </c>
      <c r="G178" s="32" t="s">
        <v>166</v>
      </c>
      <c r="H178" s="43">
        <f t="shared" si="10"/>
        <v>120</v>
      </c>
      <c r="I178" s="43">
        <f>I179+I180</f>
        <v>84</v>
      </c>
      <c r="J178" s="43">
        <f>J179+J180</f>
        <v>36</v>
      </c>
      <c r="K178" s="6"/>
      <c r="L178" s="119"/>
      <c r="M178" s="299"/>
    </row>
    <row r="179" spans="1:13" ht="15" customHeight="1" x14ac:dyDescent="0.25">
      <c r="A179" s="298"/>
      <c r="B179" s="298"/>
      <c r="C179" s="298"/>
      <c r="D179" s="323"/>
      <c r="E179" s="316"/>
      <c r="F179" s="300"/>
      <c r="G179" s="21">
        <v>2021</v>
      </c>
      <c r="H179" s="14">
        <f t="shared" si="10"/>
        <v>65</v>
      </c>
      <c r="I179" s="14">
        <v>45.5</v>
      </c>
      <c r="J179" s="14">
        <v>19.5</v>
      </c>
      <c r="K179" s="6" t="s">
        <v>67</v>
      </c>
      <c r="L179" s="119" t="s">
        <v>67</v>
      </c>
      <c r="M179" s="300"/>
    </row>
    <row r="180" spans="1:13" ht="15.75" x14ac:dyDescent="0.25">
      <c r="A180" s="302"/>
      <c r="B180" s="302"/>
      <c r="C180" s="302"/>
      <c r="D180" s="324"/>
      <c r="E180" s="317"/>
      <c r="F180" s="318"/>
      <c r="G180" s="21">
        <v>2022</v>
      </c>
      <c r="H180" s="14">
        <f t="shared" si="10"/>
        <v>55</v>
      </c>
      <c r="I180" s="14">
        <v>38.5</v>
      </c>
      <c r="J180" s="14">
        <v>16.5</v>
      </c>
      <c r="K180" s="6" t="s">
        <v>67</v>
      </c>
      <c r="L180" s="119" t="s">
        <v>67</v>
      </c>
      <c r="M180" s="318"/>
    </row>
    <row r="181" spans="1:13" ht="63" customHeight="1" x14ac:dyDescent="0.25">
      <c r="A181" s="276">
        <f>A178+1</f>
        <v>51</v>
      </c>
      <c r="B181" s="347" t="s">
        <v>85</v>
      </c>
      <c r="C181" s="347" t="s">
        <v>227</v>
      </c>
      <c r="D181" s="347" t="s">
        <v>86</v>
      </c>
      <c r="E181" s="297" t="s">
        <v>215</v>
      </c>
      <c r="F181" s="297" t="s">
        <v>46</v>
      </c>
      <c r="G181" s="51" t="s">
        <v>169</v>
      </c>
      <c r="H181" s="43">
        <f t="shared" si="10"/>
        <v>2300</v>
      </c>
      <c r="I181" s="43">
        <f>I182+I183+I184</f>
        <v>2035.5</v>
      </c>
      <c r="J181" s="43">
        <f>J182+J183+J184</f>
        <v>264.5</v>
      </c>
      <c r="K181" s="7"/>
      <c r="L181" s="120"/>
      <c r="M181" s="297" t="s">
        <v>224</v>
      </c>
    </row>
    <row r="182" spans="1:13" ht="15.75" customHeight="1" x14ac:dyDescent="0.25">
      <c r="A182" s="277"/>
      <c r="B182" s="348"/>
      <c r="C182" s="348"/>
      <c r="D182" s="348"/>
      <c r="E182" s="298"/>
      <c r="F182" s="298"/>
      <c r="G182" s="103">
        <v>2014</v>
      </c>
      <c r="H182" s="14">
        <f t="shared" si="10"/>
        <v>759</v>
      </c>
      <c r="I182" s="14">
        <v>671.71500000000003</v>
      </c>
      <c r="J182" s="14">
        <v>87.284999999999997</v>
      </c>
      <c r="K182" s="7"/>
      <c r="L182" s="120"/>
      <c r="M182" s="298"/>
    </row>
    <row r="183" spans="1:13" ht="15.75" customHeight="1" x14ac:dyDescent="0.25">
      <c r="A183" s="277"/>
      <c r="B183" s="348"/>
      <c r="C183" s="348"/>
      <c r="D183" s="348"/>
      <c r="E183" s="298"/>
      <c r="F183" s="298"/>
      <c r="G183" s="103">
        <v>2015</v>
      </c>
      <c r="H183" s="14">
        <f t="shared" si="10"/>
        <v>805</v>
      </c>
      <c r="I183" s="14">
        <v>712.42499999999995</v>
      </c>
      <c r="J183" s="14">
        <v>92.575000000000003</v>
      </c>
      <c r="K183" s="7"/>
      <c r="L183" s="120"/>
      <c r="M183" s="298"/>
    </row>
    <row r="184" spans="1:13" ht="15.75" customHeight="1" x14ac:dyDescent="0.25">
      <c r="A184" s="278"/>
      <c r="B184" s="349"/>
      <c r="C184" s="349"/>
      <c r="D184" s="349"/>
      <c r="E184" s="302"/>
      <c r="F184" s="302"/>
      <c r="G184" s="103">
        <v>2016</v>
      </c>
      <c r="H184" s="14">
        <f t="shared" si="10"/>
        <v>736</v>
      </c>
      <c r="I184" s="14">
        <v>651.36</v>
      </c>
      <c r="J184" s="14">
        <v>84.64</v>
      </c>
      <c r="K184" s="7"/>
      <c r="L184" s="120"/>
      <c r="M184" s="302"/>
    </row>
    <row r="185" spans="1:13" ht="63" customHeight="1" x14ac:dyDescent="0.25">
      <c r="A185" s="276">
        <f>A181+1</f>
        <v>52</v>
      </c>
      <c r="B185" s="328" t="s">
        <v>85</v>
      </c>
      <c r="C185" s="328" t="s">
        <v>227</v>
      </c>
      <c r="D185" s="328" t="s">
        <v>87</v>
      </c>
      <c r="E185" s="297" t="s">
        <v>215</v>
      </c>
      <c r="F185" s="297" t="s">
        <v>46</v>
      </c>
      <c r="G185" s="51" t="s">
        <v>169</v>
      </c>
      <c r="H185" s="43">
        <f t="shared" si="10"/>
        <v>520.13</v>
      </c>
      <c r="I185" s="43">
        <f>I186+I187+I188</f>
        <v>460.31504999999999</v>
      </c>
      <c r="J185" s="43">
        <f>J186+J187+J188</f>
        <v>59.814949999999996</v>
      </c>
      <c r="K185" s="7"/>
      <c r="L185" s="120"/>
      <c r="M185" s="297" t="s">
        <v>224</v>
      </c>
    </row>
    <row r="186" spans="1:13" ht="15.75" customHeight="1" x14ac:dyDescent="0.25">
      <c r="A186" s="277"/>
      <c r="B186" s="329"/>
      <c r="C186" s="329"/>
      <c r="D186" s="329"/>
      <c r="E186" s="298"/>
      <c r="F186" s="298"/>
      <c r="G186" s="103">
        <v>2014</v>
      </c>
      <c r="H186" s="14">
        <f t="shared" si="10"/>
        <v>171.6429</v>
      </c>
      <c r="I186" s="14">
        <v>151.9039665</v>
      </c>
      <c r="J186" s="14">
        <v>19.738933500000002</v>
      </c>
      <c r="K186" s="7"/>
      <c r="L186" s="120"/>
      <c r="M186" s="298"/>
    </row>
    <row r="187" spans="1:13" ht="15.75" customHeight="1" x14ac:dyDescent="0.25">
      <c r="A187" s="277"/>
      <c r="B187" s="329"/>
      <c r="C187" s="329"/>
      <c r="D187" s="329"/>
      <c r="E187" s="298"/>
      <c r="F187" s="298"/>
      <c r="G187" s="103">
        <v>2015</v>
      </c>
      <c r="H187" s="14">
        <f t="shared" si="10"/>
        <v>182.0455</v>
      </c>
      <c r="I187" s="14">
        <v>161.11026749999999</v>
      </c>
      <c r="J187" s="14">
        <v>20.935232500000001</v>
      </c>
      <c r="K187" s="7"/>
      <c r="L187" s="120"/>
      <c r="M187" s="298"/>
    </row>
    <row r="188" spans="1:13" ht="15.75" customHeight="1" x14ac:dyDescent="0.25">
      <c r="A188" s="278"/>
      <c r="B188" s="330"/>
      <c r="C188" s="330"/>
      <c r="D188" s="330"/>
      <c r="E188" s="302"/>
      <c r="F188" s="302"/>
      <c r="G188" s="103">
        <v>2016</v>
      </c>
      <c r="H188" s="14">
        <f t="shared" si="10"/>
        <v>166.44159999999999</v>
      </c>
      <c r="I188" s="14">
        <v>147.300816</v>
      </c>
      <c r="J188" s="14">
        <v>19.140784</v>
      </c>
      <c r="K188" s="7"/>
      <c r="L188" s="120"/>
      <c r="M188" s="302"/>
    </row>
    <row r="189" spans="1:13" ht="60" customHeight="1" x14ac:dyDescent="0.25">
      <c r="A189" s="276">
        <f>A185+1</f>
        <v>53</v>
      </c>
      <c r="B189" s="328" t="s">
        <v>85</v>
      </c>
      <c r="C189" s="328" t="s">
        <v>227</v>
      </c>
      <c r="D189" s="328" t="s">
        <v>88</v>
      </c>
      <c r="E189" s="297" t="s">
        <v>215</v>
      </c>
      <c r="F189" s="297" t="s">
        <v>46</v>
      </c>
      <c r="G189" s="51" t="s">
        <v>166</v>
      </c>
      <c r="H189" s="43">
        <f t="shared" si="10"/>
        <v>65.651629999999997</v>
      </c>
      <c r="I189" s="43">
        <f>I190+I191+I192</f>
        <v>58.101692550000003</v>
      </c>
      <c r="J189" s="43">
        <f>J190+J191+J192</f>
        <v>7.5499374499999998</v>
      </c>
      <c r="K189" s="7"/>
      <c r="L189" s="120"/>
      <c r="M189" s="297" t="s">
        <v>67</v>
      </c>
    </row>
    <row r="190" spans="1:13" ht="15.75" customHeight="1" x14ac:dyDescent="0.25">
      <c r="A190" s="277"/>
      <c r="B190" s="329"/>
      <c r="C190" s="329"/>
      <c r="D190" s="329"/>
      <c r="E190" s="298"/>
      <c r="F190" s="298"/>
      <c r="G190" s="103">
        <v>2014</v>
      </c>
      <c r="H190" s="14">
        <f t="shared" si="10"/>
        <v>21.665037900000002</v>
      </c>
      <c r="I190" s="14">
        <v>19.1735585415</v>
      </c>
      <c r="J190" s="14">
        <v>2.4914793584999999</v>
      </c>
      <c r="K190" s="7"/>
      <c r="L190" s="120"/>
      <c r="M190" s="298"/>
    </row>
    <row r="191" spans="1:13" ht="15.75" customHeight="1" x14ac:dyDescent="0.25">
      <c r="A191" s="277"/>
      <c r="B191" s="329"/>
      <c r="C191" s="329"/>
      <c r="D191" s="329"/>
      <c r="E191" s="298"/>
      <c r="F191" s="298"/>
      <c r="G191" s="103">
        <v>2015</v>
      </c>
      <c r="H191" s="14">
        <f t="shared" si="10"/>
        <v>22.978070500000001</v>
      </c>
      <c r="I191" s="14">
        <v>20.335592392500001</v>
      </c>
      <c r="J191" s="14">
        <v>2.6424781075000001</v>
      </c>
      <c r="K191" s="7"/>
      <c r="L191" s="120"/>
      <c r="M191" s="298"/>
    </row>
    <row r="192" spans="1:13" ht="15.75" customHeight="1" x14ac:dyDescent="0.25">
      <c r="A192" s="278"/>
      <c r="B192" s="330"/>
      <c r="C192" s="330"/>
      <c r="D192" s="330"/>
      <c r="E192" s="302"/>
      <c r="F192" s="302"/>
      <c r="G192" s="103">
        <v>2016</v>
      </c>
      <c r="H192" s="14">
        <f t="shared" si="10"/>
        <v>21.008521599999998</v>
      </c>
      <c r="I192" s="14">
        <v>18.592541615999998</v>
      </c>
      <c r="J192" s="14">
        <v>2.4159799839999998</v>
      </c>
      <c r="K192" s="7"/>
      <c r="L192" s="120"/>
      <c r="M192" s="302"/>
    </row>
    <row r="193" spans="1:13" ht="60" customHeight="1" x14ac:dyDescent="0.25">
      <c r="A193" s="276">
        <f>A189+1</f>
        <v>54</v>
      </c>
      <c r="B193" s="328" t="s">
        <v>85</v>
      </c>
      <c r="C193" s="328" t="s">
        <v>247</v>
      </c>
      <c r="D193" s="328" t="s">
        <v>89</v>
      </c>
      <c r="E193" s="297" t="s">
        <v>215</v>
      </c>
      <c r="F193" s="297" t="s">
        <v>208</v>
      </c>
      <c r="G193" s="51" t="s">
        <v>166</v>
      </c>
      <c r="H193" s="43">
        <f t="shared" si="10"/>
        <v>232.29697000000002</v>
      </c>
      <c r="I193" s="43">
        <f>I194+I195+I196</f>
        <v>205.58281845000002</v>
      </c>
      <c r="J193" s="43">
        <f>J194+J195+J196</f>
        <v>26.71415155</v>
      </c>
      <c r="K193" s="7"/>
      <c r="L193" s="120"/>
      <c r="M193" s="297"/>
    </row>
    <row r="194" spans="1:13" ht="15.75" customHeight="1" x14ac:dyDescent="0.25">
      <c r="A194" s="277"/>
      <c r="B194" s="329"/>
      <c r="C194" s="329"/>
      <c r="D194" s="329"/>
      <c r="E194" s="298"/>
      <c r="F194" s="298"/>
      <c r="G194" s="103">
        <v>2017</v>
      </c>
      <c r="H194" s="14">
        <f t="shared" si="10"/>
        <v>76.65800010000001</v>
      </c>
      <c r="I194" s="14">
        <v>67.842330088500006</v>
      </c>
      <c r="J194" s="14">
        <v>8.8156700115</v>
      </c>
      <c r="K194" s="7"/>
      <c r="L194" s="120"/>
      <c r="M194" s="298"/>
    </row>
    <row r="195" spans="1:13" ht="15.75" customHeight="1" x14ac:dyDescent="0.25">
      <c r="A195" s="277"/>
      <c r="B195" s="329"/>
      <c r="C195" s="329"/>
      <c r="D195" s="329"/>
      <c r="E195" s="298"/>
      <c r="F195" s="298"/>
      <c r="G195" s="103">
        <v>2018</v>
      </c>
      <c r="H195" s="14">
        <f t="shared" si="10"/>
        <v>81.303939499999998</v>
      </c>
      <c r="I195" s="14">
        <v>71.953986457499994</v>
      </c>
      <c r="J195" s="14">
        <v>9.3499530424999993</v>
      </c>
      <c r="K195" s="7"/>
      <c r="L195" s="120"/>
      <c r="M195" s="298"/>
    </row>
    <row r="196" spans="1:13" ht="15.75" customHeight="1" x14ac:dyDescent="0.25">
      <c r="A196" s="278"/>
      <c r="B196" s="330"/>
      <c r="C196" s="330"/>
      <c r="D196" s="330"/>
      <c r="E196" s="302"/>
      <c r="F196" s="302"/>
      <c r="G196" s="103">
        <v>2019</v>
      </c>
      <c r="H196" s="14">
        <f t="shared" si="10"/>
        <v>74.335030400000008</v>
      </c>
      <c r="I196" s="14">
        <v>65.786501904000005</v>
      </c>
      <c r="J196" s="14">
        <v>8.5485284959999994</v>
      </c>
      <c r="K196" s="7"/>
      <c r="L196" s="120"/>
      <c r="M196" s="302"/>
    </row>
    <row r="197" spans="1:13" ht="63" x14ac:dyDescent="0.25">
      <c r="A197" s="49">
        <f>A193+1</f>
        <v>55</v>
      </c>
      <c r="B197" s="49" t="s">
        <v>85</v>
      </c>
      <c r="C197" s="49" t="s">
        <v>227</v>
      </c>
      <c r="D197" s="19" t="s">
        <v>90</v>
      </c>
      <c r="E197" s="103" t="s">
        <v>215</v>
      </c>
      <c r="F197" s="49">
        <v>2015</v>
      </c>
      <c r="G197" s="51">
        <v>2015</v>
      </c>
      <c r="H197" s="43">
        <f t="shared" si="10"/>
        <v>25.990000000000002</v>
      </c>
      <c r="I197" s="43">
        <v>23</v>
      </c>
      <c r="J197" s="43">
        <v>2.99</v>
      </c>
      <c r="K197" s="7"/>
      <c r="L197" s="120"/>
      <c r="M197" s="137" t="s">
        <v>67</v>
      </c>
    </row>
    <row r="198" spans="1:13" ht="63" x14ac:dyDescent="0.3">
      <c r="A198" s="49">
        <f>A197+1</f>
        <v>56</v>
      </c>
      <c r="B198" s="49" t="s">
        <v>85</v>
      </c>
      <c r="C198" s="49" t="s">
        <v>227</v>
      </c>
      <c r="D198" s="19" t="s">
        <v>91</v>
      </c>
      <c r="E198" s="103" t="s">
        <v>215</v>
      </c>
      <c r="F198" s="49">
        <v>2017</v>
      </c>
      <c r="G198" s="51">
        <v>2017</v>
      </c>
      <c r="H198" s="43">
        <f t="shared" si="10"/>
        <v>108.00932</v>
      </c>
      <c r="I198" s="43">
        <v>95.588248199999995</v>
      </c>
      <c r="J198" s="43">
        <v>12.4210718</v>
      </c>
      <c r="K198" s="7"/>
      <c r="L198" s="120"/>
      <c r="M198" s="135"/>
    </row>
    <row r="199" spans="1:13" ht="63" customHeight="1" x14ac:dyDescent="0.25">
      <c r="A199" s="276">
        <f>A198+1</f>
        <v>57</v>
      </c>
      <c r="B199" s="328" t="s">
        <v>85</v>
      </c>
      <c r="C199" s="328" t="s">
        <v>227</v>
      </c>
      <c r="D199" s="328" t="s">
        <v>92</v>
      </c>
      <c r="E199" s="297" t="s">
        <v>215</v>
      </c>
      <c r="F199" s="297" t="s">
        <v>208</v>
      </c>
      <c r="G199" s="51" t="s">
        <v>166</v>
      </c>
      <c r="H199" s="43">
        <f t="shared" si="10"/>
        <v>399.85574400000002</v>
      </c>
      <c r="I199" s="43">
        <f>I200+I201+I202</f>
        <v>332.0874</v>
      </c>
      <c r="J199" s="43">
        <f>J200+J201+J202</f>
        <v>67.768343999999999</v>
      </c>
      <c r="K199" s="7"/>
      <c r="L199" s="120"/>
      <c r="M199" s="297"/>
    </row>
    <row r="200" spans="1:13" ht="15.75" customHeight="1" x14ac:dyDescent="0.25">
      <c r="A200" s="277"/>
      <c r="B200" s="329"/>
      <c r="C200" s="329"/>
      <c r="D200" s="329"/>
      <c r="E200" s="298"/>
      <c r="F200" s="298"/>
      <c r="G200" s="103">
        <v>2017</v>
      </c>
      <c r="H200" s="14">
        <f t="shared" si="10"/>
        <v>123.8292</v>
      </c>
      <c r="I200" s="14">
        <v>109.588842</v>
      </c>
      <c r="J200" s="14">
        <v>14.240358000000001</v>
      </c>
      <c r="K200" s="7"/>
      <c r="L200" s="120"/>
      <c r="M200" s="298"/>
    </row>
    <row r="201" spans="1:13" ht="15.75" customHeight="1" x14ac:dyDescent="0.25">
      <c r="A201" s="277"/>
      <c r="B201" s="329"/>
      <c r="C201" s="329"/>
      <c r="D201" s="329"/>
      <c r="E201" s="298"/>
      <c r="F201" s="298"/>
      <c r="G201" s="103">
        <v>2018</v>
      </c>
      <c r="H201" s="14">
        <f t="shared" si="10"/>
        <v>131.334</v>
      </c>
      <c r="I201" s="14">
        <v>116.23059000000001</v>
      </c>
      <c r="J201" s="14">
        <v>15.10341</v>
      </c>
      <c r="K201" s="7"/>
      <c r="L201" s="120"/>
      <c r="M201" s="298"/>
    </row>
    <row r="202" spans="1:13" ht="15.75" customHeight="1" x14ac:dyDescent="0.25">
      <c r="A202" s="278"/>
      <c r="B202" s="330"/>
      <c r="C202" s="330"/>
      <c r="D202" s="330"/>
      <c r="E202" s="302"/>
      <c r="F202" s="302"/>
      <c r="G202" s="103">
        <v>2019</v>
      </c>
      <c r="H202" s="14">
        <f t="shared" si="10"/>
        <v>144.692544</v>
      </c>
      <c r="I202" s="14">
        <v>106.267968</v>
      </c>
      <c r="J202" s="14">
        <v>38.424576000000002</v>
      </c>
      <c r="K202" s="7"/>
      <c r="L202" s="120"/>
      <c r="M202" s="302"/>
    </row>
    <row r="203" spans="1:13" ht="45" customHeight="1" x14ac:dyDescent="0.25">
      <c r="A203" s="276">
        <f>A199+1</f>
        <v>58</v>
      </c>
      <c r="B203" s="328" t="s">
        <v>85</v>
      </c>
      <c r="C203" s="328" t="s">
        <v>236</v>
      </c>
      <c r="D203" s="328" t="s">
        <v>93</v>
      </c>
      <c r="E203" s="297" t="s">
        <v>216</v>
      </c>
      <c r="F203" s="297" t="s">
        <v>208</v>
      </c>
      <c r="G203" s="51" t="s">
        <v>166</v>
      </c>
      <c r="H203" s="43">
        <f>I203+J203+K203</f>
        <v>178.02161005000002</v>
      </c>
      <c r="I203" s="43">
        <f>I204+I205+I206</f>
        <v>157.50964500000001</v>
      </c>
      <c r="J203" s="43">
        <f>J204+J205+J206</f>
        <v>16.01793</v>
      </c>
      <c r="K203" s="43">
        <f>K204+K205+K206</f>
        <v>4.4940350499999999</v>
      </c>
      <c r="L203" s="120"/>
      <c r="M203" s="297"/>
    </row>
    <row r="204" spans="1:13" ht="15.75" customHeight="1" x14ac:dyDescent="0.25">
      <c r="A204" s="277"/>
      <c r="B204" s="329"/>
      <c r="C204" s="329"/>
      <c r="D204" s="329"/>
      <c r="E204" s="298"/>
      <c r="F204" s="298"/>
      <c r="G204" s="103">
        <v>2017</v>
      </c>
      <c r="H204" s="14">
        <f>I204+J204</f>
        <v>57.26409975</v>
      </c>
      <c r="I204" s="14">
        <v>51.978182850000003</v>
      </c>
      <c r="J204" s="14">
        <v>5.2859169000000001</v>
      </c>
      <c r="K204" s="14">
        <v>1.48303155</v>
      </c>
      <c r="L204" s="120"/>
      <c r="M204" s="298"/>
    </row>
    <row r="205" spans="1:13" ht="15.75" customHeight="1" x14ac:dyDescent="0.25">
      <c r="A205" s="277"/>
      <c r="B205" s="329"/>
      <c r="C205" s="329"/>
      <c r="D205" s="329"/>
      <c r="E205" s="298"/>
      <c r="F205" s="298"/>
      <c r="G205" s="103">
        <v>2018</v>
      </c>
      <c r="H205" s="14">
        <f>I205+J205</f>
        <v>60.734651249999999</v>
      </c>
      <c r="I205" s="14">
        <v>55.128375749999996</v>
      </c>
      <c r="J205" s="14">
        <v>5.6062754999999997</v>
      </c>
      <c r="K205" s="14">
        <v>1.5729122499999999</v>
      </c>
      <c r="L205" s="120"/>
      <c r="M205" s="298"/>
    </row>
    <row r="206" spans="1:13" ht="15.75" customHeight="1" x14ac:dyDescent="0.25">
      <c r="A206" s="278"/>
      <c r="B206" s="330"/>
      <c r="C206" s="330"/>
      <c r="D206" s="330"/>
      <c r="E206" s="302"/>
      <c r="F206" s="302"/>
      <c r="G206" s="103">
        <v>2019</v>
      </c>
      <c r="H206" s="14">
        <f>I206+J206</f>
        <v>55.528824</v>
      </c>
      <c r="I206" s="14">
        <v>50.403086399999999</v>
      </c>
      <c r="J206" s="14">
        <v>5.1257375999999999</v>
      </c>
      <c r="K206" s="14">
        <v>1.43809125</v>
      </c>
      <c r="L206" s="120"/>
      <c r="M206" s="302"/>
    </row>
    <row r="207" spans="1:13" ht="60" customHeight="1" x14ac:dyDescent="0.25">
      <c r="A207" s="276">
        <f>A203+1</f>
        <v>59</v>
      </c>
      <c r="B207" s="328" t="s">
        <v>85</v>
      </c>
      <c r="C207" s="328" t="s">
        <v>248</v>
      </c>
      <c r="D207" s="328" t="s">
        <v>94</v>
      </c>
      <c r="E207" s="297" t="s">
        <v>217</v>
      </c>
      <c r="F207" s="297" t="s">
        <v>47</v>
      </c>
      <c r="G207" s="51" t="s">
        <v>166</v>
      </c>
      <c r="H207" s="43">
        <f>I207+J207+K207</f>
        <v>179.76140023000002</v>
      </c>
      <c r="I207" s="43">
        <f>I208+I209+I210</f>
        <v>159.08883900000001</v>
      </c>
      <c r="J207" s="43">
        <f>J208+J209+J210</f>
        <v>16.178526179999999</v>
      </c>
      <c r="K207" s="43">
        <f>K208+K209+K210</f>
        <v>4.4940350499999999</v>
      </c>
      <c r="L207" s="120"/>
      <c r="M207" s="297"/>
    </row>
    <row r="208" spans="1:13" ht="15.75" customHeight="1" x14ac:dyDescent="0.25">
      <c r="A208" s="277"/>
      <c r="B208" s="329"/>
      <c r="C208" s="329"/>
      <c r="D208" s="329"/>
      <c r="E208" s="298"/>
      <c r="F208" s="298"/>
      <c r="G208" s="103">
        <v>2017</v>
      </c>
      <c r="H208" s="14">
        <f>I208+J208+K208</f>
        <v>59.32126023</v>
      </c>
      <c r="I208" s="14">
        <v>52.499315099999997</v>
      </c>
      <c r="J208" s="14">
        <v>5.3389135799999998</v>
      </c>
      <c r="K208" s="14">
        <v>1.48303155</v>
      </c>
      <c r="L208" s="120"/>
      <c r="M208" s="298"/>
    </row>
    <row r="209" spans="1:13" ht="15.75" customHeight="1" x14ac:dyDescent="0.25">
      <c r="A209" s="277"/>
      <c r="B209" s="329"/>
      <c r="C209" s="329"/>
      <c r="D209" s="329"/>
      <c r="E209" s="298"/>
      <c r="F209" s="298"/>
      <c r="G209" s="103">
        <v>2018</v>
      </c>
      <c r="H209" s="14">
        <f>I209+J209+K209</f>
        <v>62.916490000000003</v>
      </c>
      <c r="I209" s="14">
        <v>55.681093650000001</v>
      </c>
      <c r="J209" s="14">
        <v>5.6624841000000004</v>
      </c>
      <c r="K209" s="14">
        <v>1.5729122499999999</v>
      </c>
      <c r="L209" s="120"/>
      <c r="M209" s="298"/>
    </row>
    <row r="210" spans="1:13" ht="15.75" customHeight="1" x14ac:dyDescent="0.25">
      <c r="A210" s="278"/>
      <c r="B210" s="330"/>
      <c r="C210" s="330"/>
      <c r="D210" s="330"/>
      <c r="E210" s="302"/>
      <c r="F210" s="302"/>
      <c r="G210" s="103">
        <v>2019</v>
      </c>
      <c r="H210" s="14">
        <f>I210+J210+K210</f>
        <v>57.523650000000004</v>
      </c>
      <c r="I210" s="14">
        <v>50.908430250000002</v>
      </c>
      <c r="J210" s="14">
        <v>5.1771285000000002</v>
      </c>
      <c r="K210" s="14">
        <v>1.43809125</v>
      </c>
      <c r="L210" s="120"/>
      <c r="M210" s="302"/>
    </row>
    <row r="211" spans="1:13" ht="63" customHeight="1" x14ac:dyDescent="0.25">
      <c r="A211" s="276">
        <f>A207+1</f>
        <v>60</v>
      </c>
      <c r="B211" s="328" t="s">
        <v>85</v>
      </c>
      <c r="C211" s="328" t="s">
        <v>227</v>
      </c>
      <c r="D211" s="328" t="s">
        <v>95</v>
      </c>
      <c r="E211" s="297" t="s">
        <v>215</v>
      </c>
      <c r="F211" s="297" t="s">
        <v>214</v>
      </c>
      <c r="G211" s="51" t="s">
        <v>166</v>
      </c>
      <c r="H211" s="43">
        <f t="shared" ref="H211:H230" si="11">I211+J211</f>
        <v>105.56780000000001</v>
      </c>
      <c r="I211" s="43">
        <f>I212+I213+I214</f>
        <v>93.427503000000002</v>
      </c>
      <c r="J211" s="43">
        <f>J212+J213+J214</f>
        <v>12.140297</v>
      </c>
      <c r="K211" s="43"/>
      <c r="L211" s="120"/>
      <c r="M211" s="297"/>
    </row>
    <row r="212" spans="1:13" ht="15.75" customHeight="1" x14ac:dyDescent="0.25">
      <c r="A212" s="277"/>
      <c r="B212" s="329"/>
      <c r="C212" s="329"/>
      <c r="D212" s="329"/>
      <c r="E212" s="298"/>
      <c r="F212" s="298"/>
      <c r="G212" s="103">
        <v>2019</v>
      </c>
      <c r="H212" s="14">
        <f t="shared" si="11"/>
        <v>34.837373999999997</v>
      </c>
      <c r="I212" s="14">
        <v>30.831075989999999</v>
      </c>
      <c r="J212" s="14">
        <v>4.0062980100000001</v>
      </c>
      <c r="K212" s="7"/>
      <c r="L212" s="120"/>
      <c r="M212" s="298"/>
    </row>
    <row r="213" spans="1:13" ht="15.75" customHeight="1" x14ac:dyDescent="0.25">
      <c r="A213" s="277"/>
      <c r="B213" s="329"/>
      <c r="C213" s="329"/>
      <c r="D213" s="329"/>
      <c r="E213" s="298"/>
      <c r="F213" s="298"/>
      <c r="G213" s="103">
        <v>2020</v>
      </c>
      <c r="H213" s="14">
        <f t="shared" si="11"/>
        <v>36.948729999999998</v>
      </c>
      <c r="I213" s="14">
        <v>32.699626049999999</v>
      </c>
      <c r="J213" s="14">
        <v>4.2491039500000003</v>
      </c>
      <c r="K213" s="7"/>
      <c r="L213" s="120"/>
      <c r="M213" s="298"/>
    </row>
    <row r="214" spans="1:13" ht="15.75" customHeight="1" x14ac:dyDescent="0.25">
      <c r="A214" s="278"/>
      <c r="B214" s="330"/>
      <c r="C214" s="330"/>
      <c r="D214" s="330"/>
      <c r="E214" s="302"/>
      <c r="F214" s="302"/>
      <c r="G214" s="103">
        <v>2021</v>
      </c>
      <c r="H214" s="14">
        <f t="shared" si="11"/>
        <v>33.781695999999997</v>
      </c>
      <c r="I214" s="14">
        <v>29.89680096</v>
      </c>
      <c r="J214" s="14">
        <v>3.88489504</v>
      </c>
      <c r="K214" s="7"/>
      <c r="L214" s="120"/>
      <c r="M214" s="302"/>
    </row>
    <row r="215" spans="1:13" ht="60" customHeight="1" x14ac:dyDescent="0.25">
      <c r="A215" s="276">
        <f>A211+1</f>
        <v>61</v>
      </c>
      <c r="B215" s="328" t="s">
        <v>85</v>
      </c>
      <c r="C215" s="328" t="s">
        <v>240</v>
      </c>
      <c r="D215" s="328" t="s">
        <v>96</v>
      </c>
      <c r="E215" s="297" t="s">
        <v>215</v>
      </c>
      <c r="F215" s="297" t="s">
        <v>214</v>
      </c>
      <c r="G215" s="51" t="s">
        <v>166</v>
      </c>
      <c r="H215" s="43">
        <f t="shared" si="11"/>
        <v>201.21548999999999</v>
      </c>
      <c r="I215" s="43">
        <f>I216+I217+I218</f>
        <v>178.07570865</v>
      </c>
      <c r="J215" s="43">
        <f>J216+J217+J218</f>
        <v>23.13978135</v>
      </c>
      <c r="K215" s="7"/>
      <c r="L215" s="120"/>
      <c r="M215" s="297"/>
    </row>
    <row r="216" spans="1:13" ht="15.75" customHeight="1" x14ac:dyDescent="0.25">
      <c r="A216" s="277"/>
      <c r="B216" s="329"/>
      <c r="C216" s="329"/>
      <c r="D216" s="329"/>
      <c r="E216" s="298"/>
      <c r="F216" s="298"/>
      <c r="G216" s="103">
        <v>2019</v>
      </c>
      <c r="H216" s="14">
        <f t="shared" si="11"/>
        <v>66.401775000000001</v>
      </c>
      <c r="I216" s="14">
        <v>58.765570875000002</v>
      </c>
      <c r="J216" s="14">
        <v>7.6362041249999999</v>
      </c>
      <c r="K216" s="7"/>
      <c r="L216" s="120"/>
      <c r="M216" s="298"/>
    </row>
    <row r="217" spans="1:13" ht="15.75" customHeight="1" x14ac:dyDescent="0.25">
      <c r="A217" s="277"/>
      <c r="B217" s="329"/>
      <c r="C217" s="329"/>
      <c r="D217" s="329"/>
      <c r="E217" s="298"/>
      <c r="F217" s="298"/>
      <c r="G217" s="103">
        <v>2020</v>
      </c>
      <c r="H217" s="14">
        <f t="shared" si="11"/>
        <v>70.425074999999993</v>
      </c>
      <c r="I217" s="14">
        <v>62.326191375000001</v>
      </c>
      <c r="J217" s="14">
        <v>8.0988836249999991</v>
      </c>
      <c r="K217" s="7"/>
      <c r="L217" s="120"/>
      <c r="M217" s="298"/>
    </row>
    <row r="218" spans="1:13" ht="15.75" customHeight="1" x14ac:dyDescent="0.25">
      <c r="A218" s="278"/>
      <c r="B218" s="330"/>
      <c r="C218" s="330"/>
      <c r="D218" s="330"/>
      <c r="E218" s="302"/>
      <c r="F218" s="302"/>
      <c r="G218" s="103">
        <v>2021</v>
      </c>
      <c r="H218" s="14">
        <f t="shared" si="11"/>
        <v>64.388639999999995</v>
      </c>
      <c r="I218" s="14">
        <v>56.983946400000001</v>
      </c>
      <c r="J218" s="14">
        <v>7.4046935999999999</v>
      </c>
      <c r="K218" s="7"/>
      <c r="L218" s="120"/>
      <c r="M218" s="302"/>
    </row>
    <row r="219" spans="1:13" ht="94.5" customHeight="1" x14ac:dyDescent="0.25">
      <c r="A219" s="355">
        <f>A215+1</f>
        <v>62</v>
      </c>
      <c r="B219" s="328" t="s">
        <v>85</v>
      </c>
      <c r="C219" s="328" t="s">
        <v>227</v>
      </c>
      <c r="D219" s="328" t="s">
        <v>97</v>
      </c>
      <c r="E219" s="297" t="s">
        <v>215</v>
      </c>
      <c r="F219" s="297" t="s">
        <v>44</v>
      </c>
      <c r="G219" s="51" t="s">
        <v>166</v>
      </c>
      <c r="H219" s="43">
        <f t="shared" si="11"/>
        <v>350</v>
      </c>
      <c r="I219" s="43">
        <f>I220+I221+I222</f>
        <v>309.75</v>
      </c>
      <c r="J219" s="43">
        <f>J220+J221+J222</f>
        <v>40.25</v>
      </c>
      <c r="K219" s="7"/>
      <c r="L219" s="120"/>
      <c r="M219" s="297" t="s">
        <v>67</v>
      </c>
    </row>
    <row r="220" spans="1:13" ht="15.75" customHeight="1" x14ac:dyDescent="0.25">
      <c r="A220" s="356"/>
      <c r="B220" s="329"/>
      <c r="C220" s="329"/>
      <c r="D220" s="329"/>
      <c r="E220" s="298"/>
      <c r="F220" s="298"/>
      <c r="G220" s="103">
        <v>2015</v>
      </c>
      <c r="H220" s="14">
        <f t="shared" si="11"/>
        <v>115.5</v>
      </c>
      <c r="I220" s="14">
        <v>102.2175</v>
      </c>
      <c r="J220" s="14">
        <v>13.282500000000001</v>
      </c>
      <c r="K220" s="7"/>
      <c r="L220" s="120"/>
      <c r="M220" s="298"/>
    </row>
    <row r="221" spans="1:13" ht="15.75" customHeight="1" x14ac:dyDescent="0.25">
      <c r="A221" s="356"/>
      <c r="B221" s="329"/>
      <c r="C221" s="329"/>
      <c r="D221" s="329"/>
      <c r="E221" s="298"/>
      <c r="F221" s="298"/>
      <c r="G221" s="103">
        <v>2016</v>
      </c>
      <c r="H221" s="14">
        <f t="shared" si="11"/>
        <v>122.5</v>
      </c>
      <c r="I221" s="14">
        <v>108.41249999999999</v>
      </c>
      <c r="J221" s="14">
        <v>14.0875</v>
      </c>
      <c r="K221" s="7"/>
      <c r="L221" s="120"/>
      <c r="M221" s="298"/>
    </row>
    <row r="222" spans="1:13" ht="15.75" customHeight="1" x14ac:dyDescent="0.25">
      <c r="A222" s="378"/>
      <c r="B222" s="330"/>
      <c r="C222" s="330"/>
      <c r="D222" s="330"/>
      <c r="E222" s="302"/>
      <c r="F222" s="302"/>
      <c r="G222" s="103">
        <v>2017</v>
      </c>
      <c r="H222" s="14">
        <f t="shared" si="11"/>
        <v>112</v>
      </c>
      <c r="I222" s="14">
        <v>99.12</v>
      </c>
      <c r="J222" s="14">
        <v>12.88</v>
      </c>
      <c r="K222" s="7"/>
      <c r="L222" s="120"/>
      <c r="M222" s="302"/>
    </row>
    <row r="223" spans="1:13" ht="31.5" x14ac:dyDescent="0.25">
      <c r="A223" s="49">
        <f>A219+1</f>
        <v>63</v>
      </c>
      <c r="B223" s="49" t="s">
        <v>124</v>
      </c>
      <c r="C223" s="49" t="s">
        <v>246</v>
      </c>
      <c r="D223" s="87" t="s">
        <v>98</v>
      </c>
      <c r="E223" s="22"/>
      <c r="F223" s="12" t="s">
        <v>99</v>
      </c>
      <c r="G223" s="51"/>
      <c r="H223" s="43">
        <f t="shared" si="11"/>
        <v>231.47</v>
      </c>
      <c r="I223" s="43">
        <v>62</v>
      </c>
      <c r="J223" s="43">
        <v>169.47</v>
      </c>
      <c r="K223" s="34"/>
      <c r="L223" s="121"/>
      <c r="M223" s="137" t="s">
        <v>224</v>
      </c>
    </row>
    <row r="224" spans="1:13" ht="31.5" x14ac:dyDescent="0.25">
      <c r="A224" s="49">
        <f>A223+1</f>
        <v>64</v>
      </c>
      <c r="B224" s="49" t="s">
        <v>124</v>
      </c>
      <c r="C224" s="49" t="s">
        <v>246</v>
      </c>
      <c r="D224" s="87" t="s">
        <v>100</v>
      </c>
      <c r="E224" s="22"/>
      <c r="F224" s="12" t="s">
        <v>45</v>
      </c>
      <c r="G224" s="22"/>
      <c r="H224" s="43">
        <f t="shared" si="11"/>
        <v>302.76</v>
      </c>
      <c r="I224" s="43">
        <v>80</v>
      </c>
      <c r="J224" s="43">
        <v>222.76</v>
      </c>
      <c r="K224" s="3"/>
      <c r="L224" s="121"/>
      <c r="M224" s="137" t="s">
        <v>224</v>
      </c>
    </row>
    <row r="225" spans="1:13" ht="31.5" x14ac:dyDescent="0.25">
      <c r="A225" s="49">
        <f>A224+1</f>
        <v>65</v>
      </c>
      <c r="B225" s="49" t="s">
        <v>124</v>
      </c>
      <c r="C225" s="49" t="s">
        <v>229</v>
      </c>
      <c r="D225" s="87" t="s">
        <v>101</v>
      </c>
      <c r="E225" s="22"/>
      <c r="F225" s="12" t="s">
        <v>45</v>
      </c>
      <c r="G225" s="22"/>
      <c r="H225" s="43">
        <f t="shared" si="11"/>
        <v>118.78</v>
      </c>
      <c r="I225" s="43">
        <v>40</v>
      </c>
      <c r="J225" s="43">
        <v>78.78</v>
      </c>
      <c r="K225" s="24"/>
      <c r="L225" s="121"/>
      <c r="M225" s="137" t="s">
        <v>224</v>
      </c>
    </row>
    <row r="226" spans="1:13" ht="45.75" customHeight="1" x14ac:dyDescent="0.25">
      <c r="A226" s="276">
        <f>A225+1</f>
        <v>66</v>
      </c>
      <c r="B226" s="270" t="s">
        <v>124</v>
      </c>
      <c r="C226" s="270" t="s">
        <v>228</v>
      </c>
      <c r="D226" s="270" t="s">
        <v>102</v>
      </c>
      <c r="E226" s="310"/>
      <c r="F226" s="372" t="s">
        <v>46</v>
      </c>
      <c r="G226" s="51" t="s">
        <v>166</v>
      </c>
      <c r="H226" s="43">
        <f t="shared" si="11"/>
        <v>540</v>
      </c>
      <c r="I226" s="43">
        <f>I227+I228+I229</f>
        <v>371</v>
      </c>
      <c r="J226" s="43">
        <f>J227+J228+J229</f>
        <v>169</v>
      </c>
      <c r="K226" s="43">
        <f>K227+K228+K229</f>
        <v>0</v>
      </c>
      <c r="L226" s="122"/>
      <c r="M226" s="372" t="s">
        <v>67</v>
      </c>
    </row>
    <row r="227" spans="1:13" ht="15.75" x14ac:dyDescent="0.25">
      <c r="A227" s="277"/>
      <c r="B227" s="271"/>
      <c r="C227" s="271"/>
      <c r="D227" s="271"/>
      <c r="E227" s="311"/>
      <c r="F227" s="373"/>
      <c r="G227" s="103">
        <v>2014</v>
      </c>
      <c r="H227" s="14">
        <f t="shared" si="11"/>
        <v>10</v>
      </c>
      <c r="I227" s="14"/>
      <c r="J227" s="14">
        <v>10</v>
      </c>
      <c r="K227" s="23"/>
      <c r="L227" s="122"/>
      <c r="M227" s="373"/>
    </row>
    <row r="228" spans="1:13" ht="15.75" x14ac:dyDescent="0.25">
      <c r="A228" s="277"/>
      <c r="B228" s="271"/>
      <c r="C228" s="271"/>
      <c r="D228" s="271"/>
      <c r="E228" s="311"/>
      <c r="F228" s="373"/>
      <c r="G228" s="103">
        <v>2015</v>
      </c>
      <c r="H228" s="14">
        <f t="shared" si="11"/>
        <v>265</v>
      </c>
      <c r="I228" s="14">
        <v>185.5</v>
      </c>
      <c r="J228" s="14">
        <v>79.5</v>
      </c>
      <c r="K228" s="23"/>
      <c r="L228" s="122"/>
      <c r="M228" s="373"/>
    </row>
    <row r="229" spans="1:13" ht="15.75" x14ac:dyDescent="0.25">
      <c r="A229" s="278"/>
      <c r="B229" s="272"/>
      <c r="C229" s="272"/>
      <c r="D229" s="272"/>
      <c r="E229" s="312"/>
      <c r="F229" s="374"/>
      <c r="G229" s="103">
        <v>2016</v>
      </c>
      <c r="H229" s="14">
        <f t="shared" si="11"/>
        <v>265</v>
      </c>
      <c r="I229" s="14">
        <v>185.5</v>
      </c>
      <c r="J229" s="14">
        <v>79.5</v>
      </c>
      <c r="K229" s="23"/>
      <c r="L229" s="122"/>
      <c r="M229" s="374"/>
    </row>
    <row r="230" spans="1:13" ht="30.75" customHeight="1" x14ac:dyDescent="0.25">
      <c r="A230" s="276">
        <f>A226+1</f>
        <v>67</v>
      </c>
      <c r="B230" s="270" t="s">
        <v>124</v>
      </c>
      <c r="C230" s="270" t="s">
        <v>227</v>
      </c>
      <c r="D230" s="270" t="s">
        <v>103</v>
      </c>
      <c r="E230" s="375"/>
      <c r="F230" s="303" t="s">
        <v>46</v>
      </c>
      <c r="G230" s="51" t="s">
        <v>166</v>
      </c>
      <c r="H230" s="43">
        <f t="shared" si="11"/>
        <v>758</v>
      </c>
      <c r="I230" s="43">
        <f>I231+I232+I233</f>
        <v>523.6</v>
      </c>
      <c r="J230" s="43">
        <f>J231+J232+J233</f>
        <v>234.4</v>
      </c>
      <c r="K230" s="43">
        <f>K231+K232+K233</f>
        <v>0</v>
      </c>
      <c r="L230" s="122"/>
      <c r="M230" s="372" t="s">
        <v>67</v>
      </c>
    </row>
    <row r="231" spans="1:13" ht="15.75" x14ac:dyDescent="0.25">
      <c r="A231" s="277"/>
      <c r="B231" s="271"/>
      <c r="C231" s="271"/>
      <c r="D231" s="271"/>
      <c r="E231" s="376"/>
      <c r="F231" s="304"/>
      <c r="G231" s="103">
        <v>2014</v>
      </c>
      <c r="H231" s="14">
        <v>10</v>
      </c>
      <c r="I231" s="14"/>
      <c r="J231" s="14">
        <f>H231</f>
        <v>10</v>
      </c>
      <c r="K231" s="14"/>
      <c r="L231" s="122"/>
      <c r="M231" s="373"/>
    </row>
    <row r="232" spans="1:13" ht="15.75" x14ac:dyDescent="0.25">
      <c r="A232" s="277"/>
      <c r="B232" s="271"/>
      <c r="C232" s="271"/>
      <c r="D232" s="271"/>
      <c r="E232" s="376"/>
      <c r="F232" s="304"/>
      <c r="G232" s="103">
        <v>2015</v>
      </c>
      <c r="H232" s="14">
        <f>I232+J232</f>
        <v>374</v>
      </c>
      <c r="I232" s="14">
        <v>261.8</v>
      </c>
      <c r="J232" s="14">
        <v>112.2</v>
      </c>
      <c r="K232" s="14"/>
      <c r="L232" s="122"/>
      <c r="M232" s="373"/>
    </row>
    <row r="233" spans="1:13" ht="15.75" x14ac:dyDescent="0.25">
      <c r="A233" s="278"/>
      <c r="B233" s="272"/>
      <c r="C233" s="272"/>
      <c r="D233" s="272"/>
      <c r="E233" s="377"/>
      <c r="F233" s="305"/>
      <c r="G233" s="103">
        <v>2016</v>
      </c>
      <c r="H233" s="14">
        <f>I233+J233</f>
        <v>374</v>
      </c>
      <c r="I233" s="14">
        <v>261.8</v>
      </c>
      <c r="J233" s="14">
        <v>112.2</v>
      </c>
      <c r="K233" s="14"/>
      <c r="L233" s="122"/>
      <c r="M233" s="374"/>
    </row>
    <row r="234" spans="1:13" ht="30.75" customHeight="1" x14ac:dyDescent="0.25">
      <c r="A234" s="276">
        <f>A230+1</f>
        <v>68</v>
      </c>
      <c r="B234" s="270" t="s">
        <v>124</v>
      </c>
      <c r="C234" s="270" t="s">
        <v>227</v>
      </c>
      <c r="D234" s="270" t="s">
        <v>104</v>
      </c>
      <c r="E234" s="375"/>
      <c r="F234" s="303" t="s">
        <v>46</v>
      </c>
      <c r="G234" s="51" t="s">
        <v>166</v>
      </c>
      <c r="H234" s="43">
        <f>I234+J234+K234</f>
        <v>450</v>
      </c>
      <c r="I234" s="43">
        <f>I235+I236+I237</f>
        <v>356</v>
      </c>
      <c r="J234" s="43">
        <f>J235+J236+J237</f>
        <v>94</v>
      </c>
      <c r="K234" s="43">
        <f>K235+K236+K237</f>
        <v>0</v>
      </c>
      <c r="L234" s="122"/>
      <c r="M234" s="372" t="s">
        <v>67</v>
      </c>
    </row>
    <row r="235" spans="1:13" ht="15.75" x14ac:dyDescent="0.25">
      <c r="A235" s="277"/>
      <c r="B235" s="271"/>
      <c r="C235" s="271"/>
      <c r="D235" s="271"/>
      <c r="E235" s="376"/>
      <c r="F235" s="304"/>
      <c r="G235" s="103">
        <v>2014</v>
      </c>
      <c r="H235" s="14">
        <f>I235+J235+K235</f>
        <v>5</v>
      </c>
      <c r="I235" s="14"/>
      <c r="J235" s="14">
        <v>5</v>
      </c>
      <c r="K235" s="14"/>
      <c r="L235" s="122"/>
      <c r="M235" s="373"/>
    </row>
    <row r="236" spans="1:13" ht="15.75" x14ac:dyDescent="0.25">
      <c r="A236" s="277"/>
      <c r="B236" s="271"/>
      <c r="C236" s="271"/>
      <c r="D236" s="271"/>
      <c r="E236" s="376"/>
      <c r="F236" s="304"/>
      <c r="G236" s="103">
        <v>2015</v>
      </c>
      <c r="H236" s="14">
        <f>I236+J236+K236</f>
        <v>225</v>
      </c>
      <c r="I236" s="14">
        <v>180</v>
      </c>
      <c r="J236" s="14">
        <v>45</v>
      </c>
      <c r="K236" s="14"/>
      <c r="L236" s="122"/>
      <c r="M236" s="373"/>
    </row>
    <row r="237" spans="1:13" ht="15.75" x14ac:dyDescent="0.25">
      <c r="A237" s="278"/>
      <c r="B237" s="272"/>
      <c r="C237" s="272"/>
      <c r="D237" s="272"/>
      <c r="E237" s="377"/>
      <c r="F237" s="305"/>
      <c r="G237" s="103">
        <v>2016</v>
      </c>
      <c r="H237" s="14">
        <f>I237+J237+K237</f>
        <v>220</v>
      </c>
      <c r="I237" s="14">
        <v>176</v>
      </c>
      <c r="J237" s="14">
        <v>44</v>
      </c>
      <c r="K237" s="14"/>
      <c r="L237" s="122"/>
      <c r="M237" s="374"/>
    </row>
    <row r="238" spans="1:13" ht="31.5" x14ac:dyDescent="0.25">
      <c r="A238" s="49">
        <f>A234+1</f>
        <v>69</v>
      </c>
      <c r="B238" s="49" t="s">
        <v>124</v>
      </c>
      <c r="C238" s="49" t="s">
        <v>248</v>
      </c>
      <c r="D238" s="87" t="s">
        <v>105</v>
      </c>
      <c r="E238" s="27"/>
      <c r="F238" s="12">
        <v>2016</v>
      </c>
      <c r="G238" s="51">
        <v>2016</v>
      </c>
      <c r="H238" s="43">
        <f t="shared" ref="H238:H245" si="12">I238+J238</f>
        <v>101.2</v>
      </c>
      <c r="I238" s="43">
        <v>90.067999999999998</v>
      </c>
      <c r="J238" s="43">
        <v>11.132</v>
      </c>
      <c r="K238" s="3"/>
      <c r="L238" s="121"/>
      <c r="M238" s="137" t="s">
        <v>224</v>
      </c>
    </row>
    <row r="239" spans="1:13" ht="31.5" x14ac:dyDescent="0.25">
      <c r="A239" s="49">
        <f>A238+1</f>
        <v>70</v>
      </c>
      <c r="B239" s="49" t="s">
        <v>124</v>
      </c>
      <c r="C239" s="49" t="s">
        <v>236</v>
      </c>
      <c r="D239" s="87" t="s">
        <v>106</v>
      </c>
      <c r="E239" s="91"/>
      <c r="F239" s="92">
        <v>2015</v>
      </c>
      <c r="G239" s="51">
        <v>2015</v>
      </c>
      <c r="H239" s="43">
        <f t="shared" si="12"/>
        <v>103.22</v>
      </c>
      <c r="I239" s="43">
        <v>91.865799999999993</v>
      </c>
      <c r="J239" s="43">
        <v>11.354200000000001</v>
      </c>
      <c r="K239" s="3"/>
      <c r="L239" s="121"/>
      <c r="M239" s="137" t="s">
        <v>67</v>
      </c>
    </row>
    <row r="240" spans="1:13" ht="30.75" customHeight="1" x14ac:dyDescent="0.25">
      <c r="A240" s="276">
        <f>A239+1</f>
        <v>71</v>
      </c>
      <c r="B240" s="270" t="s">
        <v>124</v>
      </c>
      <c r="C240" s="270" t="s">
        <v>249</v>
      </c>
      <c r="D240" s="270" t="s">
        <v>107</v>
      </c>
      <c r="E240" s="310"/>
      <c r="F240" s="303" t="s">
        <v>51</v>
      </c>
      <c r="G240" s="51" t="s">
        <v>166</v>
      </c>
      <c r="H240" s="43">
        <f t="shared" si="12"/>
        <v>160</v>
      </c>
      <c r="I240" s="43">
        <f>I241+I242</f>
        <v>60</v>
      </c>
      <c r="J240" s="43">
        <f>J241+J242</f>
        <v>100</v>
      </c>
      <c r="K240" s="3"/>
      <c r="L240" s="121"/>
      <c r="M240" s="303" t="s">
        <v>67</v>
      </c>
    </row>
    <row r="241" spans="1:13" ht="15.75" x14ac:dyDescent="0.25">
      <c r="A241" s="277"/>
      <c r="B241" s="271"/>
      <c r="C241" s="271"/>
      <c r="D241" s="271"/>
      <c r="E241" s="311"/>
      <c r="F241" s="304"/>
      <c r="G241" s="103">
        <v>2016</v>
      </c>
      <c r="H241" s="14">
        <f t="shared" si="12"/>
        <v>80</v>
      </c>
      <c r="I241" s="14">
        <v>60</v>
      </c>
      <c r="J241" s="14">
        <v>20</v>
      </c>
      <c r="K241" s="3"/>
      <c r="L241" s="121"/>
      <c r="M241" s="304"/>
    </row>
    <row r="242" spans="1:13" ht="15.75" x14ac:dyDescent="0.25">
      <c r="A242" s="278"/>
      <c r="B242" s="272"/>
      <c r="C242" s="272"/>
      <c r="D242" s="272"/>
      <c r="E242" s="312"/>
      <c r="F242" s="305"/>
      <c r="G242" s="103">
        <v>2017</v>
      </c>
      <c r="H242" s="14">
        <f t="shared" si="12"/>
        <v>80</v>
      </c>
      <c r="I242" s="14"/>
      <c r="J242" s="14">
        <v>80</v>
      </c>
      <c r="K242" s="3"/>
      <c r="L242" s="123"/>
      <c r="M242" s="305"/>
    </row>
    <row r="243" spans="1:13" ht="30.75" customHeight="1" x14ac:dyDescent="0.25">
      <c r="A243" s="276">
        <f>A240+1</f>
        <v>72</v>
      </c>
      <c r="B243" s="270" t="s">
        <v>124</v>
      </c>
      <c r="C243" s="270" t="s">
        <v>250</v>
      </c>
      <c r="D243" s="270" t="s">
        <v>108</v>
      </c>
      <c r="E243" s="310"/>
      <c r="F243" s="273" t="s">
        <v>51</v>
      </c>
      <c r="G243" s="51" t="s">
        <v>166</v>
      </c>
      <c r="H243" s="43">
        <f t="shared" si="12"/>
        <v>184</v>
      </c>
      <c r="I243" s="43">
        <f>I244+I245</f>
        <v>75</v>
      </c>
      <c r="J243" s="43">
        <f>J244+J245</f>
        <v>109</v>
      </c>
      <c r="K243" s="3"/>
      <c r="L243" s="121"/>
      <c r="M243" s="303" t="s">
        <v>67</v>
      </c>
    </row>
    <row r="244" spans="1:13" ht="15.75" x14ac:dyDescent="0.25">
      <c r="A244" s="277"/>
      <c r="B244" s="271"/>
      <c r="C244" s="271"/>
      <c r="D244" s="271"/>
      <c r="E244" s="311"/>
      <c r="F244" s="274"/>
      <c r="G244" s="103">
        <v>2016</v>
      </c>
      <c r="H244" s="14">
        <f t="shared" si="12"/>
        <v>92</v>
      </c>
      <c r="I244" s="14">
        <v>75</v>
      </c>
      <c r="J244" s="14">
        <v>17</v>
      </c>
      <c r="K244" s="3"/>
      <c r="L244" s="121"/>
      <c r="M244" s="304"/>
    </row>
    <row r="245" spans="1:13" ht="15.75" x14ac:dyDescent="0.25">
      <c r="A245" s="278"/>
      <c r="B245" s="272"/>
      <c r="C245" s="272"/>
      <c r="D245" s="272"/>
      <c r="E245" s="312"/>
      <c r="F245" s="275"/>
      <c r="G245" s="103">
        <v>2017</v>
      </c>
      <c r="H245" s="14">
        <f t="shared" si="12"/>
        <v>92</v>
      </c>
      <c r="I245" s="14"/>
      <c r="J245" s="14">
        <v>92</v>
      </c>
      <c r="K245" s="3"/>
      <c r="L245" s="121"/>
      <c r="M245" s="305"/>
    </row>
    <row r="246" spans="1:13" ht="30.75" customHeight="1" x14ac:dyDescent="0.25">
      <c r="A246" s="276">
        <f>A243+1</f>
        <v>73</v>
      </c>
      <c r="B246" s="270" t="s">
        <v>124</v>
      </c>
      <c r="C246" s="270" t="s">
        <v>247</v>
      </c>
      <c r="D246" s="270" t="s">
        <v>109</v>
      </c>
      <c r="E246" s="310"/>
      <c r="F246" s="303" t="s">
        <v>51</v>
      </c>
      <c r="G246" s="51" t="s">
        <v>166</v>
      </c>
      <c r="H246" s="43">
        <f t="shared" ref="H246:H252" si="13">I246+J246+K246+L246</f>
        <v>499</v>
      </c>
      <c r="I246" s="43">
        <f>I247+I248</f>
        <v>310</v>
      </c>
      <c r="J246" s="43">
        <f>J247+J248</f>
        <v>43</v>
      </c>
      <c r="K246" s="43">
        <f>K247+K248</f>
        <v>0</v>
      </c>
      <c r="L246" s="124">
        <f>L247+L248</f>
        <v>146</v>
      </c>
      <c r="M246" s="303" t="s">
        <v>67</v>
      </c>
    </row>
    <row r="247" spans="1:13" ht="15.75" x14ac:dyDescent="0.25">
      <c r="A247" s="277"/>
      <c r="B247" s="271"/>
      <c r="C247" s="271"/>
      <c r="D247" s="271"/>
      <c r="E247" s="311"/>
      <c r="F247" s="304"/>
      <c r="G247" s="103">
        <v>2016</v>
      </c>
      <c r="H247" s="14">
        <f t="shared" si="13"/>
        <v>256</v>
      </c>
      <c r="I247" s="14">
        <v>160</v>
      </c>
      <c r="J247" s="14">
        <v>23</v>
      </c>
      <c r="K247" s="14"/>
      <c r="L247" s="125">
        <v>73</v>
      </c>
      <c r="M247" s="304"/>
    </row>
    <row r="248" spans="1:13" ht="15.75" x14ac:dyDescent="0.25">
      <c r="A248" s="278"/>
      <c r="B248" s="272"/>
      <c r="C248" s="272"/>
      <c r="D248" s="272"/>
      <c r="E248" s="312"/>
      <c r="F248" s="305"/>
      <c r="G248" s="103">
        <v>2017</v>
      </c>
      <c r="H248" s="14">
        <f t="shared" si="13"/>
        <v>243</v>
      </c>
      <c r="I248" s="14">
        <v>150</v>
      </c>
      <c r="J248" s="14">
        <v>20</v>
      </c>
      <c r="K248" s="14"/>
      <c r="L248" s="125">
        <v>73</v>
      </c>
      <c r="M248" s="305"/>
    </row>
    <row r="249" spans="1:13" ht="30.75" customHeight="1" x14ac:dyDescent="0.25">
      <c r="A249" s="276">
        <f>A246+1</f>
        <v>74</v>
      </c>
      <c r="B249" s="270" t="s">
        <v>124</v>
      </c>
      <c r="C249" s="270" t="s">
        <v>239</v>
      </c>
      <c r="D249" s="270" t="s">
        <v>110</v>
      </c>
      <c r="E249" s="310"/>
      <c r="F249" s="303" t="s">
        <v>53</v>
      </c>
      <c r="G249" s="51" t="s">
        <v>166</v>
      </c>
      <c r="H249" s="43">
        <f t="shared" si="13"/>
        <v>1962.1299999999999</v>
      </c>
      <c r="I249" s="43">
        <f>I250+I251+I252</f>
        <v>1285.8955699999999</v>
      </c>
      <c r="J249" s="43">
        <f>J250+J251+J252</f>
        <v>176.23443</v>
      </c>
      <c r="K249" s="43">
        <f>K250+K251+K252</f>
        <v>0</v>
      </c>
      <c r="L249" s="124">
        <f>L250+L251+L252</f>
        <v>500</v>
      </c>
      <c r="M249" s="303"/>
    </row>
    <row r="250" spans="1:13" ht="15.75" x14ac:dyDescent="0.25">
      <c r="A250" s="277"/>
      <c r="B250" s="271"/>
      <c r="C250" s="271"/>
      <c r="D250" s="271"/>
      <c r="E250" s="311"/>
      <c r="F250" s="304"/>
      <c r="G250" s="103">
        <v>2017</v>
      </c>
      <c r="H250" s="14">
        <f t="shared" si="13"/>
        <v>770</v>
      </c>
      <c r="I250" s="14">
        <v>507.3</v>
      </c>
      <c r="J250" s="14">
        <v>62.7</v>
      </c>
      <c r="K250" s="14"/>
      <c r="L250" s="125">
        <v>200</v>
      </c>
      <c r="M250" s="304"/>
    </row>
    <row r="251" spans="1:13" ht="15.75" x14ac:dyDescent="0.25">
      <c r="A251" s="277"/>
      <c r="B251" s="271"/>
      <c r="C251" s="271"/>
      <c r="D251" s="271"/>
      <c r="E251" s="311"/>
      <c r="F251" s="304"/>
      <c r="G251" s="103">
        <v>2018</v>
      </c>
      <c r="H251" s="14">
        <f t="shared" si="13"/>
        <v>972.13</v>
      </c>
      <c r="I251" s="14">
        <v>602.59556999999995</v>
      </c>
      <c r="J251" s="14">
        <v>69.53443</v>
      </c>
      <c r="K251" s="14"/>
      <c r="L251" s="125">
        <v>300</v>
      </c>
      <c r="M251" s="304"/>
    </row>
    <row r="252" spans="1:13" ht="15.75" x14ac:dyDescent="0.25">
      <c r="A252" s="278"/>
      <c r="B252" s="272"/>
      <c r="C252" s="272"/>
      <c r="D252" s="272"/>
      <c r="E252" s="312"/>
      <c r="F252" s="305"/>
      <c r="G252" s="103">
        <v>2019</v>
      </c>
      <c r="H252" s="14">
        <f t="shared" si="13"/>
        <v>220</v>
      </c>
      <c r="I252" s="14">
        <v>176</v>
      </c>
      <c r="J252" s="14">
        <v>44</v>
      </c>
      <c r="K252" s="14"/>
      <c r="L252" s="125"/>
      <c r="M252" s="305"/>
    </row>
    <row r="253" spans="1:13" ht="30" customHeight="1" x14ac:dyDescent="0.25">
      <c r="A253" s="339">
        <f>A249+1</f>
        <v>75</v>
      </c>
      <c r="B253" s="270" t="s">
        <v>124</v>
      </c>
      <c r="C253" s="270" t="s">
        <v>245</v>
      </c>
      <c r="D253" s="270" t="s">
        <v>111</v>
      </c>
      <c r="E253" s="310"/>
      <c r="F253" s="303" t="s">
        <v>53</v>
      </c>
      <c r="G253" s="51" t="s">
        <v>166</v>
      </c>
      <c r="H253" s="43">
        <f>I253+J253</f>
        <v>600</v>
      </c>
      <c r="I253" s="43">
        <f>I254+I255</f>
        <v>534</v>
      </c>
      <c r="J253" s="43">
        <f>J254+J255</f>
        <v>66</v>
      </c>
      <c r="K253" s="3"/>
      <c r="L253" s="126"/>
      <c r="M253" s="303"/>
    </row>
    <row r="254" spans="1:13" ht="15.75" x14ac:dyDescent="0.25">
      <c r="A254" s="354"/>
      <c r="B254" s="271"/>
      <c r="C254" s="271"/>
      <c r="D254" s="271"/>
      <c r="E254" s="311"/>
      <c r="F254" s="304"/>
      <c r="G254" s="103">
        <v>2017</v>
      </c>
      <c r="H254" s="14">
        <f>I254+J254</f>
        <v>300</v>
      </c>
      <c r="I254" s="14">
        <v>267</v>
      </c>
      <c r="J254" s="14">
        <v>33</v>
      </c>
      <c r="K254" s="3"/>
      <c r="L254" s="123"/>
      <c r="M254" s="304"/>
    </row>
    <row r="255" spans="1:13" ht="15.75" x14ac:dyDescent="0.25">
      <c r="A255" s="340"/>
      <c r="B255" s="272"/>
      <c r="C255" s="272"/>
      <c r="D255" s="272"/>
      <c r="E255" s="312"/>
      <c r="F255" s="305"/>
      <c r="G255" s="103">
        <v>2018</v>
      </c>
      <c r="H255" s="14">
        <f>I255+J255</f>
        <v>300</v>
      </c>
      <c r="I255" s="14">
        <v>267</v>
      </c>
      <c r="J255" s="14">
        <v>33</v>
      </c>
      <c r="K255" s="3"/>
      <c r="L255" s="123"/>
      <c r="M255" s="305"/>
    </row>
    <row r="256" spans="1:13" ht="30" customHeight="1" x14ac:dyDescent="0.25">
      <c r="A256" s="270">
        <f>A253+1</f>
        <v>76</v>
      </c>
      <c r="B256" s="270" t="s">
        <v>124</v>
      </c>
      <c r="C256" s="270" t="s">
        <v>240</v>
      </c>
      <c r="D256" s="270" t="s">
        <v>118</v>
      </c>
      <c r="E256" s="333"/>
      <c r="F256" s="273" t="s">
        <v>45</v>
      </c>
      <c r="G256" s="51" t="s">
        <v>166</v>
      </c>
      <c r="H256" s="43">
        <f>I256+J256+K256+L256</f>
        <v>136</v>
      </c>
      <c r="I256" s="43">
        <f>I257+I258</f>
        <v>0</v>
      </c>
      <c r="J256" s="43">
        <f>J257+J258</f>
        <v>0</v>
      </c>
      <c r="K256" s="43">
        <f>K257+K258</f>
        <v>0</v>
      </c>
      <c r="L256" s="124">
        <f>L257+L258</f>
        <v>136</v>
      </c>
      <c r="M256" s="273" t="s">
        <v>224</v>
      </c>
    </row>
    <row r="257" spans="1:13" ht="15.75" x14ac:dyDescent="0.25">
      <c r="A257" s="271"/>
      <c r="B257" s="271"/>
      <c r="C257" s="271"/>
      <c r="D257" s="271"/>
      <c r="E257" s="334"/>
      <c r="F257" s="274"/>
      <c r="G257" s="103">
        <v>2014</v>
      </c>
      <c r="H257" s="14">
        <f>I257+J257+K257+L257</f>
        <v>68</v>
      </c>
      <c r="I257" s="14"/>
      <c r="J257" s="14"/>
      <c r="K257" s="14"/>
      <c r="L257" s="125">
        <v>68</v>
      </c>
      <c r="M257" s="274"/>
    </row>
    <row r="258" spans="1:13" ht="15.75" x14ac:dyDescent="0.25">
      <c r="A258" s="272"/>
      <c r="B258" s="272"/>
      <c r="C258" s="272"/>
      <c r="D258" s="272"/>
      <c r="E258" s="335"/>
      <c r="F258" s="275"/>
      <c r="G258" s="103">
        <v>2015</v>
      </c>
      <c r="H258" s="14">
        <f>I258+J258+K258+L258</f>
        <v>68</v>
      </c>
      <c r="I258" s="14"/>
      <c r="J258" s="14"/>
      <c r="K258" s="14"/>
      <c r="L258" s="125">
        <v>68</v>
      </c>
      <c r="M258" s="275"/>
    </row>
    <row r="259" spans="1:13" ht="15" customHeight="1" x14ac:dyDescent="0.25">
      <c r="A259" s="270">
        <f>A256+1</f>
        <v>77</v>
      </c>
      <c r="B259" s="270" t="s">
        <v>125</v>
      </c>
      <c r="C259" s="270" t="s">
        <v>231</v>
      </c>
      <c r="D259" s="270" t="s">
        <v>126</v>
      </c>
      <c r="E259" s="310"/>
      <c r="F259" s="303" t="s">
        <v>44</v>
      </c>
      <c r="G259" s="51" t="s">
        <v>166</v>
      </c>
      <c r="H259" s="34">
        <f>J259+I259+K259+L259</f>
        <v>216</v>
      </c>
      <c r="I259" s="34">
        <f>I260+I261+I262</f>
        <v>108</v>
      </c>
      <c r="J259" s="34">
        <f>I260+I261+I262</f>
        <v>108</v>
      </c>
      <c r="K259" s="34"/>
      <c r="L259" s="118">
        <f>L260+L261+L262</f>
        <v>0</v>
      </c>
      <c r="M259" s="303" t="s">
        <v>224</v>
      </c>
    </row>
    <row r="260" spans="1:13" ht="15.75" x14ac:dyDescent="0.25">
      <c r="A260" s="271"/>
      <c r="B260" s="271"/>
      <c r="C260" s="271"/>
      <c r="D260" s="271"/>
      <c r="E260" s="311"/>
      <c r="F260" s="304"/>
      <c r="G260" s="103">
        <v>2015</v>
      </c>
      <c r="H260" s="14">
        <f>J260+I260+K260+L260</f>
        <v>30</v>
      </c>
      <c r="I260" s="14">
        <v>18</v>
      </c>
      <c r="J260" s="14">
        <v>12</v>
      </c>
      <c r="K260" s="14"/>
      <c r="L260" s="125"/>
      <c r="M260" s="304"/>
    </row>
    <row r="261" spans="1:13" ht="15.75" x14ac:dyDescent="0.25">
      <c r="A261" s="271"/>
      <c r="B261" s="271"/>
      <c r="C261" s="271"/>
      <c r="D261" s="271"/>
      <c r="E261" s="311"/>
      <c r="F261" s="304"/>
      <c r="G261" s="103">
        <v>2016</v>
      </c>
      <c r="H261" s="14">
        <f>J261+I261+K261+L261</f>
        <v>50</v>
      </c>
      <c r="I261" s="14">
        <v>30</v>
      </c>
      <c r="J261" s="14">
        <v>20</v>
      </c>
      <c r="K261" s="14"/>
      <c r="L261" s="125"/>
      <c r="M261" s="304"/>
    </row>
    <row r="262" spans="1:13" ht="15.75" x14ac:dyDescent="0.25">
      <c r="A262" s="272"/>
      <c r="B262" s="272"/>
      <c r="C262" s="272"/>
      <c r="D262" s="272"/>
      <c r="E262" s="312"/>
      <c r="F262" s="305"/>
      <c r="G262" s="103">
        <v>2017</v>
      </c>
      <c r="H262" s="14">
        <f>J262+I262+K262+L262</f>
        <v>100</v>
      </c>
      <c r="I262" s="14">
        <v>60</v>
      </c>
      <c r="J262" s="14">
        <v>40</v>
      </c>
      <c r="K262" s="14"/>
      <c r="L262" s="125"/>
      <c r="M262" s="305"/>
    </row>
    <row r="263" spans="1:13" ht="15" customHeight="1" x14ac:dyDescent="0.25">
      <c r="A263" s="303">
        <f>A259+1</f>
        <v>78</v>
      </c>
      <c r="B263" s="303" t="s">
        <v>125</v>
      </c>
      <c r="C263" s="303" t="s">
        <v>232</v>
      </c>
      <c r="D263" s="303" t="s">
        <v>127</v>
      </c>
      <c r="E263" s="303"/>
      <c r="F263" s="303" t="s">
        <v>46</v>
      </c>
      <c r="G263" s="51" t="s">
        <v>166</v>
      </c>
      <c r="H263" s="34">
        <f t="shared" ref="H263:H292" si="14">I263+J263+K263+L263</f>
        <v>413.31572000000006</v>
      </c>
      <c r="I263" s="34">
        <f>I264+I265+I266</f>
        <v>149.90700000000001</v>
      </c>
      <c r="J263" s="34">
        <f>J264+J265+J266</f>
        <v>263.40872000000002</v>
      </c>
      <c r="K263" s="34"/>
      <c r="L263" s="118"/>
      <c r="M263" s="303" t="s">
        <v>224</v>
      </c>
    </row>
    <row r="264" spans="1:13" ht="15.75" x14ac:dyDescent="0.25">
      <c r="A264" s="304"/>
      <c r="B264" s="304"/>
      <c r="C264" s="304"/>
      <c r="D264" s="304"/>
      <c r="E264" s="304"/>
      <c r="F264" s="304"/>
      <c r="G264" s="103">
        <v>2014</v>
      </c>
      <c r="H264" s="14">
        <f t="shared" si="14"/>
        <v>71.25</v>
      </c>
      <c r="I264" s="14"/>
      <c r="J264" s="14">
        <v>71.25</v>
      </c>
      <c r="K264" s="14"/>
      <c r="L264" s="125"/>
      <c r="M264" s="304"/>
    </row>
    <row r="265" spans="1:13" ht="15.75" x14ac:dyDescent="0.25">
      <c r="A265" s="304"/>
      <c r="B265" s="304"/>
      <c r="C265" s="304"/>
      <c r="D265" s="304"/>
      <c r="E265" s="304"/>
      <c r="F265" s="304"/>
      <c r="G265" s="103">
        <v>2015</v>
      </c>
      <c r="H265" s="14">
        <f t="shared" si="14"/>
        <v>166.47872000000001</v>
      </c>
      <c r="I265" s="14">
        <v>70.62</v>
      </c>
      <c r="J265" s="14">
        <v>95.858720000000005</v>
      </c>
      <c r="K265" s="14"/>
      <c r="L265" s="125"/>
      <c r="M265" s="304"/>
    </row>
    <row r="266" spans="1:13" ht="15.75" x14ac:dyDescent="0.25">
      <c r="A266" s="305"/>
      <c r="B266" s="305"/>
      <c r="C266" s="305"/>
      <c r="D266" s="305"/>
      <c r="E266" s="305"/>
      <c r="F266" s="305"/>
      <c r="G266" s="103">
        <v>2016</v>
      </c>
      <c r="H266" s="14">
        <f t="shared" si="14"/>
        <v>175.58699999999999</v>
      </c>
      <c r="I266" s="14">
        <v>79.287000000000006</v>
      </c>
      <c r="J266" s="14">
        <v>96.3</v>
      </c>
      <c r="K266" s="14"/>
      <c r="L266" s="125"/>
      <c r="M266" s="305"/>
    </row>
    <row r="267" spans="1:13" ht="15.75" customHeight="1" x14ac:dyDescent="0.25">
      <c r="A267" s="303">
        <f>A263+1</f>
        <v>79</v>
      </c>
      <c r="B267" s="303" t="s">
        <v>125</v>
      </c>
      <c r="C267" s="303" t="s">
        <v>251</v>
      </c>
      <c r="D267" s="303" t="s">
        <v>128</v>
      </c>
      <c r="E267" s="303"/>
      <c r="F267" s="303" t="s">
        <v>43</v>
      </c>
      <c r="G267" s="51" t="s">
        <v>166</v>
      </c>
      <c r="H267" s="34">
        <f t="shared" si="14"/>
        <v>387.11529999999999</v>
      </c>
      <c r="I267" s="34">
        <f>I268+I269+I270</f>
        <v>232.26810999999998</v>
      </c>
      <c r="J267" s="34">
        <f>J268+J269+J270</f>
        <v>154.84719000000001</v>
      </c>
      <c r="K267" s="34"/>
      <c r="L267" s="118"/>
      <c r="M267" s="303" t="s">
        <v>224</v>
      </c>
    </row>
    <row r="268" spans="1:13" ht="15.75" x14ac:dyDescent="0.25">
      <c r="A268" s="304"/>
      <c r="B268" s="304"/>
      <c r="C268" s="304"/>
      <c r="D268" s="304"/>
      <c r="E268" s="304"/>
      <c r="F268" s="304"/>
      <c r="G268" s="103">
        <v>2014</v>
      </c>
      <c r="H268" s="14">
        <f t="shared" si="14"/>
        <v>65.809280000000001</v>
      </c>
      <c r="I268" s="14">
        <v>39.485140000000001</v>
      </c>
      <c r="J268" s="14">
        <v>26.32414</v>
      </c>
      <c r="K268" s="14"/>
      <c r="L268" s="125"/>
      <c r="M268" s="304"/>
    </row>
    <row r="269" spans="1:13" ht="15.75" x14ac:dyDescent="0.25">
      <c r="A269" s="304"/>
      <c r="B269" s="304"/>
      <c r="C269" s="304"/>
      <c r="D269" s="304"/>
      <c r="E269" s="304"/>
      <c r="F269" s="304"/>
      <c r="G269" s="103">
        <v>2015</v>
      </c>
      <c r="H269" s="14">
        <f t="shared" si="14"/>
        <v>108.39206999999999</v>
      </c>
      <c r="I269" s="14">
        <v>65.034599999999998</v>
      </c>
      <c r="J269" s="14">
        <v>43.357469999999999</v>
      </c>
      <c r="K269" s="14"/>
      <c r="L269" s="125"/>
      <c r="M269" s="304"/>
    </row>
    <row r="270" spans="1:13" ht="15.75" x14ac:dyDescent="0.25">
      <c r="A270" s="305"/>
      <c r="B270" s="305"/>
      <c r="C270" s="305"/>
      <c r="D270" s="305"/>
      <c r="E270" s="305"/>
      <c r="F270" s="305"/>
      <c r="G270" s="103">
        <v>2016</v>
      </c>
      <c r="H270" s="14">
        <f t="shared" si="14"/>
        <v>212.91395</v>
      </c>
      <c r="I270" s="14">
        <v>127.74836999999999</v>
      </c>
      <c r="J270" s="14">
        <v>85.165580000000006</v>
      </c>
      <c r="K270" s="14"/>
      <c r="L270" s="125"/>
      <c r="M270" s="305"/>
    </row>
    <row r="271" spans="1:13" ht="15.75" customHeight="1" x14ac:dyDescent="0.25">
      <c r="A271" s="307">
        <f>A267+1</f>
        <v>80</v>
      </c>
      <c r="B271" s="273" t="s">
        <v>125</v>
      </c>
      <c r="C271" s="273" t="s">
        <v>252</v>
      </c>
      <c r="D271" s="273" t="s">
        <v>129</v>
      </c>
      <c r="E271" s="276"/>
      <c r="F271" s="276" t="s">
        <v>45</v>
      </c>
      <c r="G271" s="51" t="s">
        <v>166</v>
      </c>
      <c r="H271" s="34">
        <f t="shared" si="14"/>
        <v>314.51389999999998</v>
      </c>
      <c r="I271" s="34">
        <f>I272+I273</f>
        <v>188.70833999999999</v>
      </c>
      <c r="J271" s="34">
        <f>J272+J273</f>
        <v>125.80556</v>
      </c>
      <c r="K271" s="34">
        <f>K272+K273</f>
        <v>0</v>
      </c>
      <c r="L271" s="118">
        <f>L272+L273</f>
        <v>0</v>
      </c>
      <c r="M271" s="276" t="s">
        <v>224</v>
      </c>
    </row>
    <row r="272" spans="1:13" ht="15.75" x14ac:dyDescent="0.25">
      <c r="A272" s="308"/>
      <c r="B272" s="274"/>
      <c r="C272" s="274"/>
      <c r="D272" s="274"/>
      <c r="E272" s="277"/>
      <c r="F272" s="277"/>
      <c r="G272" s="103">
        <v>2014</v>
      </c>
      <c r="H272" s="14">
        <f t="shared" si="14"/>
        <v>100.0994</v>
      </c>
      <c r="I272" s="14">
        <v>60.059640000000002</v>
      </c>
      <c r="J272" s="14">
        <v>40.039760000000001</v>
      </c>
      <c r="K272" s="14"/>
      <c r="L272" s="125"/>
      <c r="M272" s="277"/>
    </row>
    <row r="273" spans="1:13" ht="15.75" x14ac:dyDescent="0.25">
      <c r="A273" s="309"/>
      <c r="B273" s="275"/>
      <c r="C273" s="275"/>
      <c r="D273" s="275"/>
      <c r="E273" s="278"/>
      <c r="F273" s="278"/>
      <c r="G273" s="82">
        <v>2015</v>
      </c>
      <c r="H273" s="45">
        <f t="shared" si="14"/>
        <v>214.41449999999998</v>
      </c>
      <c r="I273" s="45">
        <v>128.64869999999999</v>
      </c>
      <c r="J273" s="45">
        <v>85.765799999999999</v>
      </c>
      <c r="K273" s="45"/>
      <c r="L273" s="127"/>
      <c r="M273" s="278"/>
    </row>
    <row r="274" spans="1:13" ht="15.75" customHeight="1" x14ac:dyDescent="0.25">
      <c r="A274" s="307">
        <f>A271+1</f>
        <v>81</v>
      </c>
      <c r="B274" s="273" t="s">
        <v>125</v>
      </c>
      <c r="C274" s="273" t="s">
        <v>252</v>
      </c>
      <c r="D274" s="273" t="s">
        <v>130</v>
      </c>
      <c r="E274" s="276"/>
      <c r="F274" s="276" t="s">
        <v>187</v>
      </c>
      <c r="G274" s="51" t="s">
        <v>166</v>
      </c>
      <c r="H274" s="34">
        <f t="shared" si="14"/>
        <v>359.7</v>
      </c>
      <c r="I274" s="34">
        <f>I275+I276+I277+I278+I279</f>
        <v>215.82</v>
      </c>
      <c r="J274" s="34">
        <f>J275+J276+J277+J278+J279</f>
        <v>143.88</v>
      </c>
      <c r="K274" s="34">
        <f>K275+K276+K277+K278+K279</f>
        <v>0</v>
      </c>
      <c r="L274" s="118">
        <f>L275+L276+L277+L278+L279</f>
        <v>0</v>
      </c>
      <c r="M274" s="276" t="s">
        <v>224</v>
      </c>
    </row>
    <row r="275" spans="1:13" ht="15.75" x14ac:dyDescent="0.25">
      <c r="A275" s="308"/>
      <c r="B275" s="274"/>
      <c r="C275" s="274"/>
      <c r="D275" s="274"/>
      <c r="E275" s="277"/>
      <c r="F275" s="277"/>
      <c r="G275" s="103">
        <v>2014</v>
      </c>
      <c r="H275" s="45">
        <f t="shared" si="14"/>
        <v>12.2</v>
      </c>
      <c r="I275" s="45">
        <v>7.32</v>
      </c>
      <c r="J275" s="45">
        <v>4.88</v>
      </c>
      <c r="K275" s="34"/>
      <c r="L275" s="118"/>
      <c r="M275" s="277"/>
    </row>
    <row r="276" spans="1:13" ht="15.75" x14ac:dyDescent="0.25">
      <c r="A276" s="308"/>
      <c r="B276" s="274"/>
      <c r="C276" s="274"/>
      <c r="D276" s="274"/>
      <c r="E276" s="277"/>
      <c r="F276" s="277"/>
      <c r="G276" s="103">
        <v>2015</v>
      </c>
      <c r="H276" s="45">
        <f t="shared" si="14"/>
        <v>36.9</v>
      </c>
      <c r="I276" s="45">
        <v>22.14</v>
      </c>
      <c r="J276" s="45">
        <v>14.76</v>
      </c>
      <c r="K276" s="14"/>
      <c r="L276" s="125"/>
      <c r="M276" s="277"/>
    </row>
    <row r="277" spans="1:13" ht="15.75" x14ac:dyDescent="0.25">
      <c r="A277" s="308"/>
      <c r="B277" s="274"/>
      <c r="C277" s="274"/>
      <c r="D277" s="274"/>
      <c r="E277" s="277"/>
      <c r="F277" s="277"/>
      <c r="G277" s="103">
        <v>2016</v>
      </c>
      <c r="H277" s="14">
        <f t="shared" si="14"/>
        <v>72</v>
      </c>
      <c r="I277" s="14">
        <v>43.2</v>
      </c>
      <c r="J277" s="14">
        <v>28.8</v>
      </c>
      <c r="K277" s="14"/>
      <c r="L277" s="125"/>
      <c r="M277" s="277"/>
    </row>
    <row r="278" spans="1:13" ht="15.75" x14ac:dyDescent="0.25">
      <c r="A278" s="308"/>
      <c r="B278" s="274"/>
      <c r="C278" s="274"/>
      <c r="D278" s="274"/>
      <c r="E278" s="277"/>
      <c r="F278" s="277"/>
      <c r="G278" s="103">
        <v>2017</v>
      </c>
      <c r="H278" s="14">
        <f t="shared" si="14"/>
        <v>96</v>
      </c>
      <c r="I278" s="14">
        <v>57.6</v>
      </c>
      <c r="J278" s="14">
        <v>38.4</v>
      </c>
      <c r="K278" s="14"/>
      <c r="L278" s="125"/>
      <c r="M278" s="277"/>
    </row>
    <row r="279" spans="1:13" ht="15.75" x14ac:dyDescent="0.25">
      <c r="A279" s="309"/>
      <c r="B279" s="275"/>
      <c r="C279" s="275"/>
      <c r="D279" s="275"/>
      <c r="E279" s="278"/>
      <c r="F279" s="278"/>
      <c r="G279" s="103">
        <v>2018</v>
      </c>
      <c r="H279" s="14">
        <f t="shared" si="14"/>
        <v>142.6</v>
      </c>
      <c r="I279" s="14">
        <v>85.56</v>
      </c>
      <c r="J279" s="14">
        <v>57.04</v>
      </c>
      <c r="K279" s="14"/>
      <c r="L279" s="125"/>
      <c r="M279" s="278"/>
    </row>
    <row r="280" spans="1:13" ht="15" customHeight="1" x14ac:dyDescent="0.25">
      <c r="A280" s="307">
        <f>A274+1</f>
        <v>82</v>
      </c>
      <c r="B280" s="273" t="s">
        <v>125</v>
      </c>
      <c r="C280" s="273" t="s">
        <v>252</v>
      </c>
      <c r="D280" s="273" t="s">
        <v>131</v>
      </c>
      <c r="E280" s="276"/>
      <c r="F280" s="276" t="s">
        <v>219</v>
      </c>
      <c r="G280" s="51" t="s">
        <v>166</v>
      </c>
      <c r="H280" s="34">
        <f t="shared" si="14"/>
        <v>180</v>
      </c>
      <c r="I280" s="34">
        <f>I281+I282+I283</f>
        <v>108</v>
      </c>
      <c r="J280" s="34">
        <f>J281+J282+J283</f>
        <v>72</v>
      </c>
      <c r="K280" s="34">
        <f>K281+K282+K283</f>
        <v>0</v>
      </c>
      <c r="L280" s="118">
        <f>L281+L282+L283</f>
        <v>0</v>
      </c>
      <c r="M280" s="276" t="s">
        <v>67</v>
      </c>
    </row>
    <row r="281" spans="1:13" ht="15.75" x14ac:dyDescent="0.25">
      <c r="A281" s="308"/>
      <c r="B281" s="274"/>
      <c r="C281" s="274"/>
      <c r="D281" s="274"/>
      <c r="E281" s="277"/>
      <c r="F281" s="277"/>
      <c r="G281" s="103">
        <v>2018</v>
      </c>
      <c r="H281" s="14">
        <f t="shared" si="14"/>
        <v>50.4</v>
      </c>
      <c r="I281" s="14">
        <v>30.24</v>
      </c>
      <c r="J281" s="14">
        <v>20.16</v>
      </c>
      <c r="K281" s="14"/>
      <c r="L281" s="125"/>
      <c r="M281" s="277"/>
    </row>
    <row r="282" spans="1:13" ht="15.75" x14ac:dyDescent="0.25">
      <c r="A282" s="308"/>
      <c r="B282" s="274"/>
      <c r="C282" s="274"/>
      <c r="D282" s="274"/>
      <c r="E282" s="277"/>
      <c r="F282" s="277"/>
      <c r="G282" s="103">
        <v>2019</v>
      </c>
      <c r="H282" s="14">
        <f t="shared" si="14"/>
        <v>64.800000000000011</v>
      </c>
      <c r="I282" s="14">
        <v>38.880000000000003</v>
      </c>
      <c r="J282" s="14">
        <v>25.92</v>
      </c>
      <c r="K282" s="14"/>
      <c r="L282" s="125"/>
      <c r="M282" s="277"/>
    </row>
    <row r="283" spans="1:13" ht="15.75" x14ac:dyDescent="0.25">
      <c r="A283" s="309"/>
      <c r="B283" s="275"/>
      <c r="C283" s="275"/>
      <c r="D283" s="275"/>
      <c r="E283" s="278"/>
      <c r="F283" s="278"/>
      <c r="G283" s="103">
        <v>2020</v>
      </c>
      <c r="H283" s="14">
        <f t="shared" si="14"/>
        <v>64.800000000000011</v>
      </c>
      <c r="I283" s="14">
        <v>38.880000000000003</v>
      </c>
      <c r="J283" s="14">
        <v>25.92</v>
      </c>
      <c r="K283" s="14"/>
      <c r="L283" s="125"/>
      <c r="M283" s="278"/>
    </row>
    <row r="284" spans="1:13" ht="15.75" customHeight="1" x14ac:dyDescent="0.25">
      <c r="A284" s="307">
        <f>A280+1</f>
        <v>83</v>
      </c>
      <c r="B284" s="273" t="s">
        <v>125</v>
      </c>
      <c r="C284" s="273" t="s">
        <v>252</v>
      </c>
      <c r="D284" s="273" t="s">
        <v>132</v>
      </c>
      <c r="E284" s="276"/>
      <c r="F284" s="276" t="s">
        <v>219</v>
      </c>
      <c r="G284" s="51" t="s">
        <v>166</v>
      </c>
      <c r="H284" s="34">
        <f t="shared" si="14"/>
        <v>360</v>
      </c>
      <c r="I284" s="34">
        <f>I285+I286+I287</f>
        <v>216</v>
      </c>
      <c r="J284" s="34">
        <f>J285+J286+J287</f>
        <v>144</v>
      </c>
      <c r="K284" s="3"/>
      <c r="L284" s="122"/>
      <c r="M284" s="276" t="s">
        <v>67</v>
      </c>
    </row>
    <row r="285" spans="1:13" ht="15.75" x14ac:dyDescent="0.25">
      <c r="A285" s="308"/>
      <c r="B285" s="274"/>
      <c r="C285" s="274"/>
      <c r="D285" s="274"/>
      <c r="E285" s="277"/>
      <c r="F285" s="277"/>
      <c r="G285" s="103">
        <v>2018</v>
      </c>
      <c r="H285" s="14">
        <f t="shared" si="14"/>
        <v>79.2</v>
      </c>
      <c r="I285" s="14">
        <v>47.52</v>
      </c>
      <c r="J285" s="14">
        <v>31.68</v>
      </c>
      <c r="K285" s="3"/>
      <c r="L285" s="122"/>
      <c r="M285" s="277"/>
    </row>
    <row r="286" spans="1:13" ht="15.75" x14ac:dyDescent="0.25">
      <c r="A286" s="308"/>
      <c r="B286" s="274"/>
      <c r="C286" s="274"/>
      <c r="D286" s="274"/>
      <c r="E286" s="277"/>
      <c r="F286" s="277"/>
      <c r="G286" s="103">
        <v>2019</v>
      </c>
      <c r="H286" s="14">
        <f t="shared" si="14"/>
        <v>97.2</v>
      </c>
      <c r="I286" s="14">
        <v>58.32</v>
      </c>
      <c r="J286" s="14">
        <v>38.880000000000003</v>
      </c>
      <c r="K286" s="3"/>
      <c r="L286" s="122"/>
      <c r="M286" s="277"/>
    </row>
    <row r="287" spans="1:13" ht="15.75" x14ac:dyDescent="0.25">
      <c r="A287" s="309"/>
      <c r="B287" s="275"/>
      <c r="C287" s="275"/>
      <c r="D287" s="275"/>
      <c r="E287" s="278"/>
      <c r="F287" s="278"/>
      <c r="G287" s="103">
        <v>2020</v>
      </c>
      <c r="H287" s="14">
        <f t="shared" si="14"/>
        <v>183.6</v>
      </c>
      <c r="I287" s="14">
        <v>110.16</v>
      </c>
      <c r="J287" s="14">
        <v>73.44</v>
      </c>
      <c r="K287" s="3"/>
      <c r="L287" s="122"/>
      <c r="M287" s="278"/>
    </row>
    <row r="288" spans="1:13" ht="15" customHeight="1" x14ac:dyDescent="0.25">
      <c r="A288" s="307">
        <f>A284+1</f>
        <v>84</v>
      </c>
      <c r="B288" s="273" t="s">
        <v>125</v>
      </c>
      <c r="C288" s="273" t="s">
        <v>252</v>
      </c>
      <c r="D288" s="273" t="s">
        <v>133</v>
      </c>
      <c r="E288" s="276"/>
      <c r="F288" s="276" t="s">
        <v>219</v>
      </c>
      <c r="G288" s="51" t="s">
        <v>166</v>
      </c>
      <c r="H288" s="34">
        <f t="shared" si="14"/>
        <v>319.80700000000002</v>
      </c>
      <c r="I288" s="34">
        <f>I289+I290+I291</f>
        <v>191.88</v>
      </c>
      <c r="J288" s="34">
        <f>J289+J290+J291</f>
        <v>127.92699999999999</v>
      </c>
      <c r="K288" s="3"/>
      <c r="L288" s="122"/>
      <c r="M288" s="276" t="s">
        <v>67</v>
      </c>
    </row>
    <row r="289" spans="1:13" ht="15.75" x14ac:dyDescent="0.25">
      <c r="A289" s="308"/>
      <c r="B289" s="274"/>
      <c r="C289" s="274"/>
      <c r="D289" s="274"/>
      <c r="E289" s="277"/>
      <c r="F289" s="277"/>
      <c r="G289" s="103">
        <v>2018</v>
      </c>
      <c r="H289" s="14">
        <f t="shared" si="14"/>
        <v>73.8</v>
      </c>
      <c r="I289" s="14">
        <v>44.28</v>
      </c>
      <c r="J289" s="14">
        <v>29.52</v>
      </c>
      <c r="K289" s="3"/>
      <c r="L289" s="122"/>
      <c r="M289" s="277"/>
    </row>
    <row r="290" spans="1:13" ht="15.75" x14ac:dyDescent="0.25">
      <c r="A290" s="308"/>
      <c r="B290" s="274"/>
      <c r="C290" s="274"/>
      <c r="D290" s="274"/>
      <c r="E290" s="277"/>
      <c r="F290" s="277"/>
      <c r="G290" s="103">
        <v>2019</v>
      </c>
      <c r="H290" s="14">
        <f t="shared" si="14"/>
        <v>98.4</v>
      </c>
      <c r="I290" s="14">
        <v>59.04</v>
      </c>
      <c r="J290" s="14">
        <v>39.36</v>
      </c>
      <c r="K290" s="3"/>
      <c r="L290" s="122"/>
      <c r="M290" s="277"/>
    </row>
    <row r="291" spans="1:13" ht="15.75" x14ac:dyDescent="0.25">
      <c r="A291" s="309"/>
      <c r="B291" s="275"/>
      <c r="C291" s="275"/>
      <c r="D291" s="275"/>
      <c r="E291" s="278"/>
      <c r="F291" s="278"/>
      <c r="G291" s="103">
        <v>2020</v>
      </c>
      <c r="H291" s="14">
        <f t="shared" si="14"/>
        <v>147.607</v>
      </c>
      <c r="I291" s="14">
        <v>88.56</v>
      </c>
      <c r="J291" s="14">
        <v>59.046999999999997</v>
      </c>
      <c r="K291" s="3"/>
      <c r="L291" s="122"/>
      <c r="M291" s="278"/>
    </row>
    <row r="292" spans="1:13" ht="15.75" customHeight="1" x14ac:dyDescent="0.25">
      <c r="A292" s="307">
        <f>A288+1</f>
        <v>85</v>
      </c>
      <c r="B292" s="273" t="s">
        <v>125</v>
      </c>
      <c r="C292" s="273" t="s">
        <v>239</v>
      </c>
      <c r="D292" s="273" t="s">
        <v>134</v>
      </c>
      <c r="E292" s="276"/>
      <c r="F292" s="276" t="s">
        <v>42</v>
      </c>
      <c r="G292" s="51" t="s">
        <v>166</v>
      </c>
      <c r="H292" s="34">
        <f t="shared" si="14"/>
        <v>426.81299999999999</v>
      </c>
      <c r="I292" s="34">
        <f>I293+I294+I295+I296</f>
        <v>255.48699999999999</v>
      </c>
      <c r="J292" s="34">
        <f>J293+J294+J295+J296</f>
        <v>171.32599999999999</v>
      </c>
      <c r="K292" s="3"/>
      <c r="L292" s="122"/>
      <c r="M292" s="276" t="s">
        <v>224</v>
      </c>
    </row>
    <row r="293" spans="1:13" ht="15.75" x14ac:dyDescent="0.25">
      <c r="A293" s="308"/>
      <c r="B293" s="274"/>
      <c r="C293" s="274"/>
      <c r="D293" s="274"/>
      <c r="E293" s="277"/>
      <c r="F293" s="277"/>
      <c r="G293" s="103">
        <v>2015</v>
      </c>
      <c r="H293" s="14">
        <f t="shared" ref="H293:H338" si="15">I293+J293+K293+L293</f>
        <v>60.5</v>
      </c>
      <c r="I293" s="14">
        <v>36.299999999999997</v>
      </c>
      <c r="J293" s="14">
        <v>24.2</v>
      </c>
      <c r="K293" s="3"/>
      <c r="L293" s="122"/>
      <c r="M293" s="277"/>
    </row>
    <row r="294" spans="1:13" ht="15.75" x14ac:dyDescent="0.25">
      <c r="A294" s="308"/>
      <c r="B294" s="274"/>
      <c r="C294" s="274"/>
      <c r="D294" s="274"/>
      <c r="E294" s="277"/>
      <c r="F294" s="277"/>
      <c r="G294" s="103">
        <v>2016</v>
      </c>
      <c r="H294" s="14">
        <f t="shared" si="15"/>
        <v>121</v>
      </c>
      <c r="I294" s="14">
        <v>72.599999999999994</v>
      </c>
      <c r="J294" s="14">
        <v>48.4</v>
      </c>
      <c r="K294" s="3"/>
      <c r="L294" s="122"/>
      <c r="M294" s="277"/>
    </row>
    <row r="295" spans="1:13" ht="15.75" x14ac:dyDescent="0.25">
      <c r="A295" s="308"/>
      <c r="B295" s="274"/>
      <c r="C295" s="274"/>
      <c r="D295" s="274"/>
      <c r="E295" s="277"/>
      <c r="F295" s="277"/>
      <c r="G295" s="103">
        <v>2017</v>
      </c>
      <c r="H295" s="14">
        <f t="shared" si="15"/>
        <v>122</v>
      </c>
      <c r="I295" s="14">
        <v>73.2</v>
      </c>
      <c r="J295" s="14">
        <v>48.8</v>
      </c>
      <c r="K295" s="3"/>
      <c r="L295" s="122"/>
      <c r="M295" s="277"/>
    </row>
    <row r="296" spans="1:13" ht="15.75" x14ac:dyDescent="0.25">
      <c r="A296" s="309"/>
      <c r="B296" s="275"/>
      <c r="C296" s="275"/>
      <c r="D296" s="275"/>
      <c r="E296" s="278"/>
      <c r="F296" s="278"/>
      <c r="G296" s="103">
        <v>2018</v>
      </c>
      <c r="H296" s="14">
        <f t="shared" si="15"/>
        <v>123.313</v>
      </c>
      <c r="I296" s="14">
        <v>73.387</v>
      </c>
      <c r="J296" s="14">
        <v>49.926000000000002</v>
      </c>
      <c r="K296" s="3"/>
      <c r="L296" s="122"/>
      <c r="M296" s="278"/>
    </row>
    <row r="297" spans="1:13" ht="15" customHeight="1" x14ac:dyDescent="0.25">
      <c r="A297" s="307">
        <f>A292+1</f>
        <v>86</v>
      </c>
      <c r="B297" s="273" t="s">
        <v>125</v>
      </c>
      <c r="C297" s="273" t="s">
        <v>244</v>
      </c>
      <c r="D297" s="273" t="s">
        <v>136</v>
      </c>
      <c r="E297" s="276"/>
      <c r="F297" s="276" t="s">
        <v>214</v>
      </c>
      <c r="G297" s="51" t="s">
        <v>166</v>
      </c>
      <c r="H297" s="34">
        <f t="shared" si="15"/>
        <v>192.6</v>
      </c>
      <c r="I297" s="34">
        <f>I298+I299+I300</f>
        <v>115.56</v>
      </c>
      <c r="J297" s="34">
        <f>J298+J299+J300</f>
        <v>77.039999999999992</v>
      </c>
      <c r="K297" s="3"/>
      <c r="L297" s="122"/>
      <c r="M297" s="276"/>
    </row>
    <row r="298" spans="1:13" ht="15.75" x14ac:dyDescent="0.25">
      <c r="A298" s="308"/>
      <c r="B298" s="274"/>
      <c r="C298" s="274"/>
      <c r="D298" s="274"/>
      <c r="E298" s="277"/>
      <c r="F298" s="277"/>
      <c r="G298" s="103">
        <v>2019</v>
      </c>
      <c r="H298" s="14">
        <f t="shared" si="15"/>
        <v>53.927999999999997</v>
      </c>
      <c r="I298" s="14">
        <v>32.3568</v>
      </c>
      <c r="J298" s="14">
        <v>21.571200000000001</v>
      </c>
      <c r="K298" s="3"/>
      <c r="L298" s="122"/>
      <c r="M298" s="277"/>
    </row>
    <row r="299" spans="1:13" ht="15.75" x14ac:dyDescent="0.25">
      <c r="A299" s="308"/>
      <c r="B299" s="274"/>
      <c r="C299" s="274"/>
      <c r="D299" s="274"/>
      <c r="E299" s="277"/>
      <c r="F299" s="277"/>
      <c r="G299" s="103">
        <v>2020</v>
      </c>
      <c r="H299" s="14">
        <f t="shared" si="15"/>
        <v>69.335999999999999</v>
      </c>
      <c r="I299" s="14">
        <v>41.601599999999998</v>
      </c>
      <c r="J299" s="14">
        <v>27.734400000000001</v>
      </c>
      <c r="K299" s="3"/>
      <c r="L299" s="122"/>
      <c r="M299" s="277"/>
    </row>
    <row r="300" spans="1:13" ht="15.75" x14ac:dyDescent="0.25">
      <c r="A300" s="309"/>
      <c r="B300" s="275"/>
      <c r="C300" s="275"/>
      <c r="D300" s="275"/>
      <c r="E300" s="278"/>
      <c r="F300" s="278"/>
      <c r="G300" s="103">
        <v>2021</v>
      </c>
      <c r="H300" s="14">
        <f t="shared" si="15"/>
        <v>69.335999999999999</v>
      </c>
      <c r="I300" s="14">
        <v>41.601599999999998</v>
      </c>
      <c r="J300" s="14">
        <v>27.734400000000001</v>
      </c>
      <c r="K300" s="3"/>
      <c r="L300" s="122"/>
      <c r="M300" s="278"/>
    </row>
    <row r="301" spans="1:13" ht="15" customHeight="1" x14ac:dyDescent="0.25">
      <c r="A301" s="307">
        <f>A297+1</f>
        <v>87</v>
      </c>
      <c r="B301" s="273" t="s">
        <v>125</v>
      </c>
      <c r="C301" s="273" t="s">
        <v>253</v>
      </c>
      <c r="D301" s="273" t="s">
        <v>137</v>
      </c>
      <c r="E301" s="276"/>
      <c r="F301" s="276" t="s">
        <v>43</v>
      </c>
      <c r="G301" s="51" t="s">
        <v>166</v>
      </c>
      <c r="H301" s="34">
        <f t="shared" si="15"/>
        <v>659.13300000000004</v>
      </c>
      <c r="I301" s="34">
        <f>I302+I303+I304+I305</f>
        <v>395.47900000000004</v>
      </c>
      <c r="J301" s="34">
        <f>J302+J303+J304+J305</f>
        <v>263.654</v>
      </c>
      <c r="K301" s="3"/>
      <c r="L301" s="122"/>
      <c r="M301" s="276" t="s">
        <v>224</v>
      </c>
    </row>
    <row r="302" spans="1:13" ht="15.75" x14ac:dyDescent="0.25">
      <c r="A302" s="308"/>
      <c r="B302" s="274"/>
      <c r="C302" s="274"/>
      <c r="D302" s="274"/>
      <c r="E302" s="277"/>
      <c r="F302" s="277"/>
      <c r="G302" s="103">
        <v>2014</v>
      </c>
      <c r="H302" s="14">
        <f t="shared" si="15"/>
        <v>100</v>
      </c>
      <c r="I302" s="14"/>
      <c r="J302" s="14">
        <v>100</v>
      </c>
      <c r="K302" s="3"/>
      <c r="L302" s="122"/>
      <c r="M302" s="277"/>
    </row>
    <row r="303" spans="1:13" ht="15.75" x14ac:dyDescent="0.25">
      <c r="A303" s="308"/>
      <c r="B303" s="274"/>
      <c r="C303" s="274"/>
      <c r="D303" s="274"/>
      <c r="E303" s="277"/>
      <c r="F303" s="277"/>
      <c r="G303" s="103">
        <v>2015</v>
      </c>
      <c r="H303" s="14">
        <f t="shared" si="15"/>
        <v>142.80000000000001</v>
      </c>
      <c r="I303" s="14">
        <v>85.68</v>
      </c>
      <c r="J303" s="14">
        <v>57.12</v>
      </c>
      <c r="K303" s="3"/>
      <c r="L303" s="122"/>
      <c r="M303" s="277"/>
    </row>
    <row r="304" spans="1:13" ht="15.75" x14ac:dyDescent="0.25">
      <c r="A304" s="308"/>
      <c r="B304" s="274"/>
      <c r="C304" s="274"/>
      <c r="D304" s="274"/>
      <c r="E304" s="277"/>
      <c r="F304" s="277"/>
      <c r="G304" s="103">
        <v>2016</v>
      </c>
      <c r="H304" s="14">
        <f t="shared" si="15"/>
        <v>181.5</v>
      </c>
      <c r="I304" s="14">
        <v>108.9</v>
      </c>
      <c r="J304" s="14">
        <v>72.599999999999994</v>
      </c>
      <c r="K304" s="3"/>
      <c r="L304" s="122"/>
      <c r="M304" s="277"/>
    </row>
    <row r="305" spans="1:13" ht="15.75" x14ac:dyDescent="0.25">
      <c r="A305" s="309"/>
      <c r="B305" s="275"/>
      <c r="C305" s="275"/>
      <c r="D305" s="275"/>
      <c r="E305" s="278"/>
      <c r="F305" s="278"/>
      <c r="G305" s="103">
        <v>2017</v>
      </c>
      <c r="H305" s="14">
        <f t="shared" si="15"/>
        <v>234.833</v>
      </c>
      <c r="I305" s="14">
        <v>200.899</v>
      </c>
      <c r="J305" s="14">
        <v>33.933999999999997</v>
      </c>
      <c r="K305" s="3"/>
      <c r="L305" s="122"/>
      <c r="M305" s="278"/>
    </row>
    <row r="306" spans="1:13" ht="15" customHeight="1" x14ac:dyDescent="0.25">
      <c r="A306" s="307">
        <f>A301+1</f>
        <v>88</v>
      </c>
      <c r="B306" s="273" t="s">
        <v>125</v>
      </c>
      <c r="C306" s="273" t="s">
        <v>253</v>
      </c>
      <c r="D306" s="273" t="s">
        <v>138</v>
      </c>
      <c r="E306" s="273"/>
      <c r="F306" s="273" t="s">
        <v>56</v>
      </c>
      <c r="G306" s="51" t="s">
        <v>166</v>
      </c>
      <c r="H306" s="34">
        <f t="shared" si="15"/>
        <v>174.60000000000002</v>
      </c>
      <c r="I306" s="34">
        <f>I307+I308</f>
        <v>104.76</v>
      </c>
      <c r="J306" s="34">
        <f>J307+J308</f>
        <v>69.84</v>
      </c>
      <c r="K306" s="3"/>
      <c r="L306" s="122"/>
      <c r="M306" s="273"/>
    </row>
    <row r="307" spans="1:13" ht="15.75" x14ac:dyDescent="0.25">
      <c r="A307" s="308"/>
      <c r="B307" s="274"/>
      <c r="C307" s="274"/>
      <c r="D307" s="274"/>
      <c r="E307" s="274"/>
      <c r="F307" s="274"/>
      <c r="G307" s="103">
        <v>2019</v>
      </c>
      <c r="H307" s="14">
        <f t="shared" si="15"/>
        <v>49.6</v>
      </c>
      <c r="I307" s="14">
        <v>29.76</v>
      </c>
      <c r="J307" s="14">
        <v>19.84</v>
      </c>
      <c r="K307" s="3"/>
      <c r="L307" s="122"/>
      <c r="M307" s="274"/>
    </row>
    <row r="308" spans="1:13" ht="15.75" x14ac:dyDescent="0.25">
      <c r="A308" s="309"/>
      <c r="B308" s="275"/>
      <c r="C308" s="275"/>
      <c r="D308" s="275"/>
      <c r="E308" s="275"/>
      <c r="F308" s="275"/>
      <c r="G308" s="82">
        <v>2020</v>
      </c>
      <c r="H308" s="45">
        <f t="shared" si="15"/>
        <v>125</v>
      </c>
      <c r="I308" s="45">
        <v>75</v>
      </c>
      <c r="J308" s="45">
        <v>50</v>
      </c>
      <c r="K308" s="61"/>
      <c r="L308" s="129"/>
      <c r="M308" s="275"/>
    </row>
    <row r="309" spans="1:13" ht="15" customHeight="1" x14ac:dyDescent="0.25">
      <c r="A309" s="273">
        <f>A306+1</f>
        <v>89</v>
      </c>
      <c r="B309" s="273" t="s">
        <v>125</v>
      </c>
      <c r="C309" s="273" t="s">
        <v>254</v>
      </c>
      <c r="D309" s="273" t="s">
        <v>139</v>
      </c>
      <c r="E309" s="273"/>
      <c r="F309" s="273" t="s">
        <v>187</v>
      </c>
      <c r="G309" s="51" t="s">
        <v>166</v>
      </c>
      <c r="H309" s="34">
        <f t="shared" si="15"/>
        <v>750.67699999999991</v>
      </c>
      <c r="I309" s="34">
        <f>I310+I311+I312+I313+I314</f>
        <v>436.79499999999996</v>
      </c>
      <c r="J309" s="34">
        <f>J310+J311+J312+J313+J314</f>
        <v>313.88200000000001</v>
      </c>
      <c r="K309" s="3"/>
      <c r="L309" s="122"/>
      <c r="M309" s="273" t="s">
        <v>224</v>
      </c>
    </row>
    <row r="310" spans="1:13" ht="15.75" x14ac:dyDescent="0.25">
      <c r="A310" s="274"/>
      <c r="B310" s="274"/>
      <c r="C310" s="274"/>
      <c r="D310" s="274"/>
      <c r="E310" s="274"/>
      <c r="F310" s="274"/>
      <c r="G310" s="103">
        <v>2014</v>
      </c>
      <c r="H310" s="45">
        <f t="shared" si="15"/>
        <v>117.5</v>
      </c>
      <c r="I310" s="45"/>
      <c r="J310" s="45">
        <v>117.5</v>
      </c>
      <c r="K310" s="3"/>
      <c r="L310" s="122"/>
      <c r="M310" s="274"/>
    </row>
    <row r="311" spans="1:13" ht="15.75" x14ac:dyDescent="0.25">
      <c r="A311" s="274"/>
      <c r="B311" s="274"/>
      <c r="C311" s="274"/>
      <c r="D311" s="274"/>
      <c r="E311" s="274"/>
      <c r="F311" s="274"/>
      <c r="G311" s="103">
        <v>2015</v>
      </c>
      <c r="H311" s="45">
        <f t="shared" si="15"/>
        <v>100</v>
      </c>
      <c r="I311" s="45"/>
      <c r="J311" s="45">
        <v>100</v>
      </c>
      <c r="K311" s="3"/>
      <c r="L311" s="122"/>
      <c r="M311" s="274"/>
    </row>
    <row r="312" spans="1:13" ht="15.75" x14ac:dyDescent="0.25">
      <c r="A312" s="274"/>
      <c r="B312" s="274"/>
      <c r="C312" s="274"/>
      <c r="D312" s="274"/>
      <c r="E312" s="274"/>
      <c r="F312" s="274"/>
      <c r="G312" s="103">
        <v>2016</v>
      </c>
      <c r="H312" s="45">
        <f t="shared" si="15"/>
        <v>180.24</v>
      </c>
      <c r="I312" s="45">
        <v>142.80000000000001</v>
      </c>
      <c r="J312" s="45">
        <v>37.44</v>
      </c>
      <c r="K312" s="3"/>
      <c r="L312" s="122"/>
      <c r="M312" s="274"/>
    </row>
    <row r="313" spans="1:13" ht="15.75" x14ac:dyDescent="0.25">
      <c r="A313" s="274"/>
      <c r="B313" s="274"/>
      <c r="C313" s="274"/>
      <c r="D313" s="274"/>
      <c r="E313" s="274"/>
      <c r="F313" s="274"/>
      <c r="G313" s="103">
        <v>2017</v>
      </c>
      <c r="H313" s="45">
        <f t="shared" si="15"/>
        <v>204.142</v>
      </c>
      <c r="I313" s="45">
        <v>145.19999999999999</v>
      </c>
      <c r="J313" s="45">
        <v>58.942</v>
      </c>
      <c r="K313" s="3"/>
      <c r="L313" s="122"/>
      <c r="M313" s="274"/>
    </row>
    <row r="314" spans="1:13" ht="15.75" x14ac:dyDescent="0.25">
      <c r="A314" s="275"/>
      <c r="B314" s="275"/>
      <c r="C314" s="275"/>
      <c r="D314" s="275"/>
      <c r="E314" s="275"/>
      <c r="F314" s="275"/>
      <c r="G314" s="82">
        <v>2018</v>
      </c>
      <c r="H314" s="45">
        <f t="shared" si="15"/>
        <v>148.79499999999999</v>
      </c>
      <c r="I314" s="45">
        <v>148.79499999999999</v>
      </c>
      <c r="J314" s="45"/>
      <c r="K314" s="61"/>
      <c r="L314" s="129"/>
      <c r="M314" s="275"/>
    </row>
    <row r="315" spans="1:13" ht="15" customHeight="1" x14ac:dyDescent="0.25">
      <c r="A315" s="273">
        <f>A309+1</f>
        <v>90</v>
      </c>
      <c r="B315" s="273" t="s">
        <v>125</v>
      </c>
      <c r="C315" s="273" t="s">
        <v>254</v>
      </c>
      <c r="D315" s="273" t="s">
        <v>140</v>
      </c>
      <c r="E315" s="273"/>
      <c r="F315" s="273" t="s">
        <v>51</v>
      </c>
      <c r="G315" s="51" t="s">
        <v>166</v>
      </c>
      <c r="H315" s="34">
        <f>I315+J315+K315+L315</f>
        <v>98.9</v>
      </c>
      <c r="I315" s="34">
        <f>I316+I317</f>
        <v>59.34</v>
      </c>
      <c r="J315" s="34">
        <f>J316+J317</f>
        <v>39.56</v>
      </c>
      <c r="K315" s="3"/>
      <c r="L315" s="122"/>
      <c r="M315" s="273"/>
    </row>
    <row r="316" spans="1:13" ht="15.75" x14ac:dyDescent="0.25">
      <c r="A316" s="274"/>
      <c r="B316" s="274"/>
      <c r="C316" s="274"/>
      <c r="D316" s="274"/>
      <c r="E316" s="274"/>
      <c r="F316" s="274"/>
      <c r="G316" s="103">
        <v>2016</v>
      </c>
      <c r="H316" s="45">
        <f t="shared" si="15"/>
        <v>36.9</v>
      </c>
      <c r="I316" s="45">
        <v>22.14</v>
      </c>
      <c r="J316" s="45">
        <v>14.76</v>
      </c>
      <c r="K316" s="3"/>
      <c r="L316" s="122"/>
      <c r="M316" s="274"/>
    </row>
    <row r="317" spans="1:13" ht="15.75" x14ac:dyDescent="0.25">
      <c r="A317" s="275"/>
      <c r="B317" s="275"/>
      <c r="C317" s="275"/>
      <c r="D317" s="275"/>
      <c r="E317" s="275"/>
      <c r="F317" s="275"/>
      <c r="G317" s="82">
        <v>2017</v>
      </c>
      <c r="H317" s="45">
        <f t="shared" si="15"/>
        <v>62</v>
      </c>
      <c r="I317" s="45">
        <v>37.200000000000003</v>
      </c>
      <c r="J317" s="45">
        <v>24.8</v>
      </c>
      <c r="K317" s="61"/>
      <c r="L317" s="129"/>
      <c r="M317" s="275"/>
    </row>
    <row r="318" spans="1:13" ht="15" customHeight="1" x14ac:dyDescent="0.25">
      <c r="A318" s="273">
        <f>A315+1</f>
        <v>91</v>
      </c>
      <c r="B318" s="273" t="s">
        <v>125</v>
      </c>
      <c r="C318" s="273" t="s">
        <v>254</v>
      </c>
      <c r="D318" s="273" t="s">
        <v>141</v>
      </c>
      <c r="E318" s="273"/>
      <c r="F318" s="273" t="s">
        <v>52</v>
      </c>
      <c r="G318" s="51" t="s">
        <v>166</v>
      </c>
      <c r="H318" s="34">
        <f t="shared" si="15"/>
        <v>222.70000000000002</v>
      </c>
      <c r="I318" s="34">
        <f>I319+I320</f>
        <v>133.62</v>
      </c>
      <c r="J318" s="34">
        <f>J319+J320</f>
        <v>89.080000000000013</v>
      </c>
      <c r="K318" s="3"/>
      <c r="L318" s="122"/>
      <c r="M318" s="273" t="s">
        <v>224</v>
      </c>
    </row>
    <row r="319" spans="1:13" ht="15.75" x14ac:dyDescent="0.25">
      <c r="A319" s="274"/>
      <c r="B319" s="274"/>
      <c r="C319" s="274"/>
      <c r="D319" s="274"/>
      <c r="E319" s="274"/>
      <c r="F319" s="274"/>
      <c r="G319" s="103">
        <v>2015</v>
      </c>
      <c r="H319" s="45">
        <f t="shared" si="15"/>
        <v>61.5</v>
      </c>
      <c r="I319" s="45">
        <v>36.9</v>
      </c>
      <c r="J319" s="45">
        <v>24.6</v>
      </c>
      <c r="K319" s="3"/>
      <c r="L319" s="122"/>
      <c r="M319" s="274"/>
    </row>
    <row r="320" spans="1:13" ht="15.75" x14ac:dyDescent="0.25">
      <c r="A320" s="275"/>
      <c r="B320" s="275"/>
      <c r="C320" s="275"/>
      <c r="D320" s="275"/>
      <c r="E320" s="275"/>
      <c r="F320" s="275"/>
      <c r="G320" s="82">
        <v>2016</v>
      </c>
      <c r="H320" s="45">
        <f t="shared" si="15"/>
        <v>161.19999999999999</v>
      </c>
      <c r="I320" s="45">
        <v>96.72</v>
      </c>
      <c r="J320" s="45">
        <v>64.48</v>
      </c>
      <c r="K320" s="61"/>
      <c r="L320" s="129"/>
      <c r="M320" s="275"/>
    </row>
    <row r="321" spans="1:14" ht="15" customHeight="1" x14ac:dyDescent="0.25">
      <c r="A321" s="273">
        <f>A318+1</f>
        <v>92</v>
      </c>
      <c r="B321" s="273" t="s">
        <v>125</v>
      </c>
      <c r="C321" s="273" t="s">
        <v>241</v>
      </c>
      <c r="D321" s="273" t="s">
        <v>142</v>
      </c>
      <c r="E321" s="273"/>
      <c r="F321" s="273" t="s">
        <v>45</v>
      </c>
      <c r="G321" s="51" t="s">
        <v>166</v>
      </c>
      <c r="H321" s="34">
        <f t="shared" si="15"/>
        <v>248.5</v>
      </c>
      <c r="I321" s="34">
        <f>I322+I323</f>
        <v>149.1</v>
      </c>
      <c r="J321" s="34">
        <f>J322+J323</f>
        <v>99.4</v>
      </c>
      <c r="K321" s="3"/>
      <c r="L321" s="122"/>
      <c r="M321" s="273" t="s">
        <v>224</v>
      </c>
    </row>
    <row r="322" spans="1:14" ht="15.75" x14ac:dyDescent="0.25">
      <c r="A322" s="274"/>
      <c r="B322" s="274"/>
      <c r="C322" s="274"/>
      <c r="D322" s="274"/>
      <c r="E322" s="274"/>
      <c r="F322" s="274"/>
      <c r="G322" s="103">
        <v>2014</v>
      </c>
      <c r="H322" s="14">
        <f t="shared" si="15"/>
        <v>50</v>
      </c>
      <c r="I322" s="45"/>
      <c r="J322" s="45">
        <v>50</v>
      </c>
      <c r="K322" s="3"/>
      <c r="L322" s="122"/>
      <c r="M322" s="274"/>
    </row>
    <row r="323" spans="1:14" ht="15.75" x14ac:dyDescent="0.25">
      <c r="A323" s="275"/>
      <c r="B323" s="275"/>
      <c r="C323" s="275"/>
      <c r="D323" s="275"/>
      <c r="E323" s="275"/>
      <c r="F323" s="275"/>
      <c r="G323" s="82">
        <v>2015</v>
      </c>
      <c r="H323" s="45">
        <f t="shared" si="15"/>
        <v>198.5</v>
      </c>
      <c r="I323" s="45">
        <v>149.1</v>
      </c>
      <c r="J323" s="45">
        <v>49.4</v>
      </c>
      <c r="K323" s="61"/>
      <c r="L323" s="129"/>
      <c r="M323" s="275"/>
    </row>
    <row r="324" spans="1:14" ht="15" customHeight="1" x14ac:dyDescent="0.25">
      <c r="A324" s="273">
        <f>A321+1</f>
        <v>93</v>
      </c>
      <c r="B324" s="273" t="s">
        <v>125</v>
      </c>
      <c r="C324" s="273" t="s">
        <v>241</v>
      </c>
      <c r="D324" s="273" t="s">
        <v>143</v>
      </c>
      <c r="E324" s="273"/>
      <c r="F324" s="273" t="s">
        <v>55</v>
      </c>
      <c r="G324" s="51" t="s">
        <v>166</v>
      </c>
      <c r="H324" s="34">
        <f t="shared" si="15"/>
        <v>111.84</v>
      </c>
      <c r="I324" s="34">
        <f>I325+I326</f>
        <v>67.103999999999999</v>
      </c>
      <c r="J324" s="34">
        <f>J325+J326</f>
        <v>44.736000000000004</v>
      </c>
      <c r="K324" s="3"/>
      <c r="L324" s="122"/>
      <c r="M324" s="273"/>
    </row>
    <row r="325" spans="1:14" ht="15.75" x14ac:dyDescent="0.25">
      <c r="A325" s="274"/>
      <c r="B325" s="274"/>
      <c r="C325" s="274"/>
      <c r="D325" s="274"/>
      <c r="E325" s="274"/>
      <c r="F325" s="274"/>
      <c r="G325" s="103">
        <v>2018</v>
      </c>
      <c r="H325" s="45">
        <f t="shared" si="15"/>
        <v>48.4</v>
      </c>
      <c r="I325" s="45">
        <v>29.04</v>
      </c>
      <c r="J325" s="45">
        <v>19.36</v>
      </c>
      <c r="K325" s="3"/>
      <c r="L325" s="122"/>
      <c r="M325" s="274"/>
    </row>
    <row r="326" spans="1:14" ht="15.75" x14ac:dyDescent="0.25">
      <c r="A326" s="275"/>
      <c r="B326" s="275"/>
      <c r="C326" s="275"/>
      <c r="D326" s="275"/>
      <c r="E326" s="275"/>
      <c r="F326" s="275"/>
      <c r="G326" s="82">
        <v>2019</v>
      </c>
      <c r="H326" s="45">
        <f t="shared" si="15"/>
        <v>63.44</v>
      </c>
      <c r="I326" s="45">
        <v>38.064</v>
      </c>
      <c r="J326" s="45">
        <v>25.376000000000001</v>
      </c>
      <c r="K326" s="61"/>
      <c r="L326" s="129"/>
      <c r="M326" s="275"/>
    </row>
    <row r="327" spans="1:14" s="62" customFormat="1" ht="15" customHeight="1" x14ac:dyDescent="0.25">
      <c r="A327" s="273">
        <f>A324+1</f>
        <v>94</v>
      </c>
      <c r="B327" s="273" t="s">
        <v>125</v>
      </c>
      <c r="C327" s="273" t="s">
        <v>241</v>
      </c>
      <c r="D327" s="273" t="s">
        <v>144</v>
      </c>
      <c r="E327" s="273"/>
      <c r="F327" s="273" t="s">
        <v>45</v>
      </c>
      <c r="G327" s="51" t="s">
        <v>166</v>
      </c>
      <c r="H327" s="34">
        <f t="shared" si="15"/>
        <v>227.36</v>
      </c>
      <c r="I327" s="34">
        <f>I328+I329</f>
        <v>136.416</v>
      </c>
      <c r="J327" s="34">
        <f>J328+J329</f>
        <v>90.944000000000003</v>
      </c>
      <c r="K327" s="3"/>
      <c r="L327" s="122"/>
      <c r="M327" s="273" t="s">
        <v>224</v>
      </c>
      <c r="N327" s="131"/>
    </row>
    <row r="328" spans="1:14" s="62" customFormat="1" ht="15.75" x14ac:dyDescent="0.25">
      <c r="A328" s="274"/>
      <c r="B328" s="274"/>
      <c r="C328" s="274"/>
      <c r="D328" s="274"/>
      <c r="E328" s="274"/>
      <c r="F328" s="274"/>
      <c r="G328" s="103">
        <v>2014</v>
      </c>
      <c r="H328" s="45">
        <f t="shared" si="15"/>
        <v>98.4</v>
      </c>
      <c r="I328" s="45">
        <v>59.04</v>
      </c>
      <c r="J328" s="45">
        <v>39.36</v>
      </c>
      <c r="K328" s="3"/>
      <c r="L328" s="122"/>
      <c r="M328" s="274"/>
      <c r="N328" s="131"/>
    </row>
    <row r="329" spans="1:14" s="63" customFormat="1" ht="15.75" x14ac:dyDescent="0.25">
      <c r="A329" s="275"/>
      <c r="B329" s="275"/>
      <c r="C329" s="275"/>
      <c r="D329" s="275"/>
      <c r="E329" s="275"/>
      <c r="F329" s="275"/>
      <c r="G329" s="82">
        <v>2015</v>
      </c>
      <c r="H329" s="45">
        <f t="shared" si="15"/>
        <v>128.96</v>
      </c>
      <c r="I329" s="45">
        <v>77.376000000000005</v>
      </c>
      <c r="J329" s="45">
        <v>51.584000000000003</v>
      </c>
      <c r="K329" s="61"/>
      <c r="L329" s="129"/>
      <c r="M329" s="275"/>
      <c r="N329" s="132"/>
    </row>
    <row r="330" spans="1:14" s="62" customFormat="1" ht="15" customHeight="1" x14ac:dyDescent="0.25">
      <c r="A330" s="273">
        <f>A327+1</f>
        <v>95</v>
      </c>
      <c r="B330" s="273" t="s">
        <v>125</v>
      </c>
      <c r="C330" s="273" t="s">
        <v>241</v>
      </c>
      <c r="D330" s="273" t="s">
        <v>145</v>
      </c>
      <c r="E330" s="273"/>
      <c r="F330" s="273" t="s">
        <v>56</v>
      </c>
      <c r="G330" s="51" t="s">
        <v>166</v>
      </c>
      <c r="H330" s="34">
        <f t="shared" si="15"/>
        <v>82.391999999999996</v>
      </c>
      <c r="I330" s="34">
        <f>I331+I332</f>
        <v>33</v>
      </c>
      <c r="J330" s="34">
        <f>J331+J332</f>
        <v>49.391999999999996</v>
      </c>
      <c r="K330" s="3"/>
      <c r="L330" s="122"/>
      <c r="M330" s="273" t="s">
        <v>67</v>
      </c>
      <c r="N330" s="131"/>
    </row>
    <row r="331" spans="1:14" s="62" customFormat="1" ht="15.75" x14ac:dyDescent="0.25">
      <c r="A331" s="274"/>
      <c r="B331" s="274"/>
      <c r="C331" s="274"/>
      <c r="D331" s="274"/>
      <c r="E331" s="274"/>
      <c r="F331" s="274"/>
      <c r="G331" s="103">
        <v>2019</v>
      </c>
      <c r="H331" s="14">
        <f t="shared" si="15"/>
        <v>49.435200000000002</v>
      </c>
      <c r="I331" s="45">
        <v>19.8</v>
      </c>
      <c r="J331" s="45">
        <v>29.635200000000001</v>
      </c>
      <c r="K331" s="3"/>
      <c r="L331" s="122"/>
      <c r="M331" s="274"/>
      <c r="N331" s="131"/>
    </row>
    <row r="332" spans="1:14" s="63" customFormat="1" ht="15.75" x14ac:dyDescent="0.25">
      <c r="A332" s="275"/>
      <c r="B332" s="275"/>
      <c r="C332" s="275"/>
      <c r="D332" s="275"/>
      <c r="E332" s="275"/>
      <c r="F332" s="275"/>
      <c r="G332" s="82">
        <v>2020</v>
      </c>
      <c r="H332" s="45">
        <f t="shared" si="15"/>
        <v>32.956800000000001</v>
      </c>
      <c r="I332" s="45">
        <v>13.2</v>
      </c>
      <c r="J332" s="45">
        <v>19.756799999999998</v>
      </c>
      <c r="K332" s="61"/>
      <c r="L332" s="129"/>
      <c r="M332" s="275"/>
      <c r="N332" s="132"/>
    </row>
    <row r="333" spans="1:14" s="62" customFormat="1" ht="15" customHeight="1" x14ac:dyDescent="0.25">
      <c r="A333" s="273">
        <f>A330+1</f>
        <v>96</v>
      </c>
      <c r="B333" s="273" t="s">
        <v>125</v>
      </c>
      <c r="C333" s="273" t="s">
        <v>255</v>
      </c>
      <c r="D333" s="273" t="s">
        <v>149</v>
      </c>
      <c r="E333" s="273"/>
      <c r="F333" s="273" t="s">
        <v>46</v>
      </c>
      <c r="G333" s="51" t="s">
        <v>166</v>
      </c>
      <c r="H333" s="34">
        <f t="shared" si="15"/>
        <v>305.5</v>
      </c>
      <c r="I333" s="34">
        <f>I334+I335+I336</f>
        <v>183.3</v>
      </c>
      <c r="J333" s="34">
        <f>J334+J335+J336</f>
        <v>122.2</v>
      </c>
      <c r="K333" s="3"/>
      <c r="L333" s="122"/>
      <c r="M333" s="273" t="s">
        <v>224</v>
      </c>
      <c r="N333" s="131"/>
    </row>
    <row r="334" spans="1:14" s="62" customFormat="1" ht="15.75" x14ac:dyDescent="0.25">
      <c r="A334" s="274"/>
      <c r="B334" s="274"/>
      <c r="C334" s="274"/>
      <c r="D334" s="274"/>
      <c r="E334" s="274"/>
      <c r="F334" s="274"/>
      <c r="G334" s="103">
        <v>2014</v>
      </c>
      <c r="H334" s="69">
        <f t="shared" si="15"/>
        <v>80</v>
      </c>
      <c r="I334" s="45"/>
      <c r="J334" s="45">
        <v>80</v>
      </c>
      <c r="K334" s="3"/>
      <c r="L334" s="122"/>
      <c r="M334" s="274"/>
      <c r="N334" s="131"/>
    </row>
    <row r="335" spans="1:14" s="62" customFormat="1" ht="15.75" x14ac:dyDescent="0.25">
      <c r="A335" s="274"/>
      <c r="B335" s="274"/>
      <c r="C335" s="274"/>
      <c r="D335" s="274"/>
      <c r="E335" s="274"/>
      <c r="F335" s="274"/>
      <c r="G335" s="103">
        <v>2015</v>
      </c>
      <c r="H335" s="69">
        <f t="shared" si="15"/>
        <v>115.4</v>
      </c>
      <c r="I335" s="45">
        <v>73.2</v>
      </c>
      <c r="J335" s="45">
        <v>42.2</v>
      </c>
      <c r="K335" s="3"/>
      <c r="L335" s="122"/>
      <c r="M335" s="274"/>
      <c r="N335" s="131"/>
    </row>
    <row r="336" spans="1:14" s="62" customFormat="1" ht="15.75" x14ac:dyDescent="0.25">
      <c r="A336" s="275"/>
      <c r="B336" s="275"/>
      <c r="C336" s="275"/>
      <c r="D336" s="275"/>
      <c r="E336" s="275"/>
      <c r="F336" s="275"/>
      <c r="G336" s="103">
        <v>2016</v>
      </c>
      <c r="H336" s="69">
        <f t="shared" si="15"/>
        <v>110.1</v>
      </c>
      <c r="I336" s="14">
        <v>110.1</v>
      </c>
      <c r="J336" s="14"/>
      <c r="K336" s="3"/>
      <c r="L336" s="122"/>
      <c r="M336" s="275"/>
      <c r="N336" s="131"/>
    </row>
    <row r="337" spans="1:14" s="62" customFormat="1" ht="15" customHeight="1" x14ac:dyDescent="0.25">
      <c r="A337" s="273">
        <f>A333+1</f>
        <v>97</v>
      </c>
      <c r="B337" s="273" t="s">
        <v>125</v>
      </c>
      <c r="C337" s="273" t="s">
        <v>250</v>
      </c>
      <c r="D337" s="273" t="s">
        <v>150</v>
      </c>
      <c r="E337" s="273"/>
      <c r="F337" s="273" t="s">
        <v>46</v>
      </c>
      <c r="G337" s="51" t="s">
        <v>166</v>
      </c>
      <c r="H337" s="34">
        <f t="shared" si="15"/>
        <v>186.3</v>
      </c>
      <c r="I337" s="34">
        <f>I338+I339+I340</f>
        <v>111.78</v>
      </c>
      <c r="J337" s="34">
        <f>J338+J339+J340</f>
        <v>74.52000000000001</v>
      </c>
      <c r="K337" s="3"/>
      <c r="L337" s="122"/>
      <c r="M337" s="273" t="s">
        <v>224</v>
      </c>
      <c r="N337" s="131"/>
    </row>
    <row r="338" spans="1:14" s="62" customFormat="1" ht="15.75" x14ac:dyDescent="0.25">
      <c r="A338" s="274"/>
      <c r="B338" s="274"/>
      <c r="C338" s="274"/>
      <c r="D338" s="274"/>
      <c r="E338" s="274"/>
      <c r="F338" s="274"/>
      <c r="G338" s="103">
        <v>2014</v>
      </c>
      <c r="H338" s="14">
        <f t="shared" si="15"/>
        <v>36.6</v>
      </c>
      <c r="I338" s="14">
        <v>21.96</v>
      </c>
      <c r="J338" s="14">
        <v>14.64</v>
      </c>
      <c r="K338" s="3"/>
      <c r="L338" s="122"/>
      <c r="M338" s="274"/>
      <c r="N338" s="131"/>
    </row>
    <row r="339" spans="1:14" s="62" customFormat="1" ht="15.75" x14ac:dyDescent="0.25">
      <c r="A339" s="274"/>
      <c r="B339" s="274"/>
      <c r="C339" s="274"/>
      <c r="D339" s="274"/>
      <c r="E339" s="274"/>
      <c r="F339" s="274"/>
      <c r="G339" s="103">
        <v>2015</v>
      </c>
      <c r="H339" s="14">
        <f t="shared" ref="H339:H384" si="16">I339+J339+K339+L339</f>
        <v>61.5</v>
      </c>
      <c r="I339" s="14">
        <v>36.9</v>
      </c>
      <c r="J339" s="14">
        <v>24.6</v>
      </c>
      <c r="K339" s="3"/>
      <c r="L339" s="122"/>
      <c r="M339" s="274"/>
      <c r="N339" s="131"/>
    </row>
    <row r="340" spans="1:14" s="62" customFormat="1" ht="15.75" x14ac:dyDescent="0.25">
      <c r="A340" s="275"/>
      <c r="B340" s="275"/>
      <c r="C340" s="275"/>
      <c r="D340" s="275"/>
      <c r="E340" s="275"/>
      <c r="F340" s="275"/>
      <c r="G340" s="103">
        <v>2016</v>
      </c>
      <c r="H340" s="14">
        <f t="shared" si="16"/>
        <v>88.2</v>
      </c>
      <c r="I340" s="14">
        <v>52.92</v>
      </c>
      <c r="J340" s="14">
        <v>35.28</v>
      </c>
      <c r="K340" s="3"/>
      <c r="L340" s="122"/>
      <c r="M340" s="275"/>
      <c r="N340" s="131"/>
    </row>
    <row r="341" spans="1:14" s="62" customFormat="1" ht="15" customHeight="1" x14ac:dyDescent="0.25">
      <c r="A341" s="273">
        <f>A337+1</f>
        <v>98</v>
      </c>
      <c r="B341" s="273" t="s">
        <v>125</v>
      </c>
      <c r="C341" s="273" t="s">
        <v>250</v>
      </c>
      <c r="D341" s="273" t="s">
        <v>151</v>
      </c>
      <c r="E341" s="273"/>
      <c r="F341" s="273" t="s">
        <v>46</v>
      </c>
      <c r="G341" s="51" t="s">
        <v>166</v>
      </c>
      <c r="H341" s="34">
        <f t="shared" si="16"/>
        <v>186.3</v>
      </c>
      <c r="I341" s="34">
        <f>I342+I343+I344</f>
        <v>111.78</v>
      </c>
      <c r="J341" s="34">
        <f>J342+J343+J344</f>
        <v>74.52000000000001</v>
      </c>
      <c r="K341" s="3"/>
      <c r="L341" s="122"/>
      <c r="M341" s="273" t="s">
        <v>224</v>
      </c>
      <c r="N341" s="131"/>
    </row>
    <row r="342" spans="1:14" s="62" customFormat="1" ht="15.75" x14ac:dyDescent="0.25">
      <c r="A342" s="274"/>
      <c r="B342" s="274"/>
      <c r="C342" s="274"/>
      <c r="D342" s="274"/>
      <c r="E342" s="274"/>
      <c r="F342" s="274"/>
      <c r="G342" s="103">
        <v>2014</v>
      </c>
      <c r="H342" s="14">
        <f t="shared" si="16"/>
        <v>36.6</v>
      </c>
      <c r="I342" s="14">
        <v>21.96</v>
      </c>
      <c r="J342" s="14">
        <v>14.64</v>
      </c>
      <c r="K342" s="3"/>
      <c r="L342" s="122"/>
      <c r="M342" s="274"/>
      <c r="N342" s="131"/>
    </row>
    <row r="343" spans="1:14" s="62" customFormat="1" ht="15.75" x14ac:dyDescent="0.25">
      <c r="A343" s="274"/>
      <c r="B343" s="274"/>
      <c r="C343" s="274"/>
      <c r="D343" s="274"/>
      <c r="E343" s="274"/>
      <c r="F343" s="274"/>
      <c r="G343" s="103">
        <v>2015</v>
      </c>
      <c r="H343" s="14">
        <f t="shared" si="16"/>
        <v>61.5</v>
      </c>
      <c r="I343" s="14">
        <v>36.9</v>
      </c>
      <c r="J343" s="14">
        <v>24.6</v>
      </c>
      <c r="K343" s="3"/>
      <c r="L343" s="122"/>
      <c r="M343" s="274"/>
      <c r="N343" s="131"/>
    </row>
    <row r="344" spans="1:14" s="62" customFormat="1" ht="15.75" x14ac:dyDescent="0.25">
      <c r="A344" s="275"/>
      <c r="B344" s="275"/>
      <c r="C344" s="275"/>
      <c r="D344" s="275"/>
      <c r="E344" s="275"/>
      <c r="F344" s="275"/>
      <c r="G344" s="103">
        <v>2016</v>
      </c>
      <c r="H344" s="14">
        <f t="shared" si="16"/>
        <v>88.2</v>
      </c>
      <c r="I344" s="14">
        <v>52.92</v>
      </c>
      <c r="J344" s="14">
        <v>35.28</v>
      </c>
      <c r="K344" s="3"/>
      <c r="L344" s="122"/>
      <c r="M344" s="275"/>
      <c r="N344" s="131"/>
    </row>
    <row r="345" spans="1:14" s="62" customFormat="1" ht="15" customHeight="1" x14ac:dyDescent="0.25">
      <c r="A345" s="273">
        <f>A341+1</f>
        <v>99</v>
      </c>
      <c r="B345" s="273" t="s">
        <v>125</v>
      </c>
      <c r="C345" s="273" t="s">
        <v>250</v>
      </c>
      <c r="D345" s="273" t="s">
        <v>152</v>
      </c>
      <c r="E345" s="273"/>
      <c r="F345" s="273" t="s">
        <v>214</v>
      </c>
      <c r="G345" s="51" t="s">
        <v>166</v>
      </c>
      <c r="H345" s="34">
        <f t="shared" si="16"/>
        <v>234.87000000000003</v>
      </c>
      <c r="I345" s="34">
        <f>I346+I347+I348</f>
        <v>140.92200000000003</v>
      </c>
      <c r="J345" s="34">
        <f>J346+J347+J348</f>
        <v>93.948000000000008</v>
      </c>
      <c r="K345" s="3"/>
      <c r="L345" s="122"/>
      <c r="M345" s="273"/>
      <c r="N345" s="131"/>
    </row>
    <row r="346" spans="1:14" s="62" customFormat="1" ht="15.75" x14ac:dyDescent="0.25">
      <c r="A346" s="274"/>
      <c r="B346" s="274"/>
      <c r="C346" s="274"/>
      <c r="D346" s="274"/>
      <c r="E346" s="274"/>
      <c r="F346" s="274"/>
      <c r="G346" s="103">
        <v>2019</v>
      </c>
      <c r="H346" s="14">
        <f t="shared" si="16"/>
        <v>40.26</v>
      </c>
      <c r="I346" s="14">
        <v>24.155999999999999</v>
      </c>
      <c r="J346" s="14">
        <v>16.103999999999999</v>
      </c>
      <c r="K346" s="3"/>
      <c r="L346" s="122"/>
      <c r="M346" s="274"/>
      <c r="N346" s="131"/>
    </row>
    <row r="347" spans="1:14" s="62" customFormat="1" ht="15.75" x14ac:dyDescent="0.25">
      <c r="A347" s="274"/>
      <c r="B347" s="274"/>
      <c r="C347" s="274"/>
      <c r="D347" s="274"/>
      <c r="E347" s="274"/>
      <c r="F347" s="274"/>
      <c r="G347" s="103">
        <v>2020</v>
      </c>
      <c r="H347" s="14">
        <f t="shared" si="16"/>
        <v>79.95</v>
      </c>
      <c r="I347" s="14">
        <v>47.97</v>
      </c>
      <c r="J347" s="14">
        <v>31.98</v>
      </c>
      <c r="K347" s="3"/>
      <c r="L347" s="122"/>
      <c r="M347" s="274"/>
      <c r="N347" s="131"/>
    </row>
    <row r="348" spans="1:14" s="62" customFormat="1" ht="15.75" x14ac:dyDescent="0.25">
      <c r="A348" s="275"/>
      <c r="B348" s="275"/>
      <c r="C348" s="275"/>
      <c r="D348" s="275"/>
      <c r="E348" s="275"/>
      <c r="F348" s="275"/>
      <c r="G348" s="103">
        <v>2021</v>
      </c>
      <c r="H348" s="14">
        <f t="shared" si="16"/>
        <v>114.66</v>
      </c>
      <c r="I348" s="14">
        <v>68.796000000000006</v>
      </c>
      <c r="J348" s="14">
        <v>45.863999999999997</v>
      </c>
      <c r="K348" s="3"/>
      <c r="L348" s="122"/>
      <c r="M348" s="275"/>
      <c r="N348" s="131"/>
    </row>
    <row r="349" spans="1:14" s="62" customFormat="1" ht="15" customHeight="1" x14ac:dyDescent="0.25">
      <c r="A349" s="273">
        <f>A345+1</f>
        <v>100</v>
      </c>
      <c r="B349" s="273" t="s">
        <v>125</v>
      </c>
      <c r="C349" s="273" t="s">
        <v>235</v>
      </c>
      <c r="D349" s="273" t="s">
        <v>154</v>
      </c>
      <c r="E349" s="273"/>
      <c r="F349" s="273" t="s">
        <v>45</v>
      </c>
      <c r="G349" s="51" t="s">
        <v>166</v>
      </c>
      <c r="H349" s="34">
        <f t="shared" si="16"/>
        <v>298.30720000000002</v>
      </c>
      <c r="I349" s="34">
        <f>I350+I351</f>
        <v>178.98432000000003</v>
      </c>
      <c r="J349" s="34">
        <f>J350+J351</f>
        <v>119.32288</v>
      </c>
      <c r="K349" s="3"/>
      <c r="L349" s="122"/>
      <c r="M349" s="273" t="s">
        <v>224</v>
      </c>
      <c r="N349" s="131"/>
    </row>
    <row r="350" spans="1:14" s="62" customFormat="1" ht="15.75" x14ac:dyDescent="0.25">
      <c r="A350" s="274"/>
      <c r="B350" s="274"/>
      <c r="C350" s="274"/>
      <c r="D350" s="274"/>
      <c r="E350" s="274"/>
      <c r="F350" s="274"/>
      <c r="G350" s="103">
        <v>2014</v>
      </c>
      <c r="H350" s="14">
        <f t="shared" si="16"/>
        <v>61.156499999999994</v>
      </c>
      <c r="I350" s="14">
        <v>36.693899999999999</v>
      </c>
      <c r="J350" s="14">
        <v>24.462599999999998</v>
      </c>
      <c r="K350" s="3"/>
      <c r="L350" s="122"/>
      <c r="M350" s="274"/>
      <c r="N350" s="131"/>
    </row>
    <row r="351" spans="1:14" s="62" customFormat="1" ht="15.75" x14ac:dyDescent="0.25">
      <c r="A351" s="275"/>
      <c r="B351" s="275"/>
      <c r="C351" s="275"/>
      <c r="D351" s="275"/>
      <c r="E351" s="275"/>
      <c r="F351" s="275"/>
      <c r="G351" s="103">
        <v>2015</v>
      </c>
      <c r="H351" s="14">
        <f t="shared" si="16"/>
        <v>237.15070000000003</v>
      </c>
      <c r="I351" s="14">
        <v>142.29042000000001</v>
      </c>
      <c r="J351" s="14">
        <v>94.860280000000003</v>
      </c>
      <c r="K351" s="3"/>
      <c r="L351" s="122"/>
      <c r="M351" s="275"/>
      <c r="N351" s="131"/>
    </row>
    <row r="352" spans="1:14" s="62" customFormat="1" ht="15.75" customHeight="1" x14ac:dyDescent="0.25">
      <c r="A352" s="273">
        <f>A349+1</f>
        <v>101</v>
      </c>
      <c r="B352" s="273" t="s">
        <v>125</v>
      </c>
      <c r="C352" s="273" t="s">
        <v>235</v>
      </c>
      <c r="D352" s="273" t="s">
        <v>155</v>
      </c>
      <c r="E352" s="273"/>
      <c r="F352" s="273" t="s">
        <v>52</v>
      </c>
      <c r="G352" s="51" t="s">
        <v>166</v>
      </c>
      <c r="H352" s="34">
        <f t="shared" si="16"/>
        <v>345.24</v>
      </c>
      <c r="I352" s="34">
        <f>I353+I354+I355+I356</f>
        <v>207.14400000000001</v>
      </c>
      <c r="J352" s="34">
        <f>J353+J354+J355+J356</f>
        <v>138.096</v>
      </c>
      <c r="K352" s="3"/>
      <c r="L352" s="122"/>
      <c r="M352" s="273" t="s">
        <v>224</v>
      </c>
      <c r="N352" s="131"/>
    </row>
    <row r="353" spans="1:14" s="62" customFormat="1" ht="15.75" x14ac:dyDescent="0.25">
      <c r="A353" s="274"/>
      <c r="B353" s="274"/>
      <c r="C353" s="274"/>
      <c r="D353" s="274"/>
      <c r="E353" s="274"/>
      <c r="F353" s="274"/>
      <c r="G353" s="103">
        <v>2015</v>
      </c>
      <c r="H353" s="14">
        <f t="shared" si="16"/>
        <v>36.6</v>
      </c>
      <c r="I353" s="14">
        <v>21.96</v>
      </c>
      <c r="J353" s="14">
        <v>14.64</v>
      </c>
      <c r="K353" s="3"/>
      <c r="L353" s="122"/>
      <c r="M353" s="274"/>
      <c r="N353" s="131"/>
    </row>
    <row r="354" spans="1:14" s="62" customFormat="1" ht="15.75" x14ac:dyDescent="0.25">
      <c r="A354" s="274"/>
      <c r="B354" s="274"/>
      <c r="C354" s="274"/>
      <c r="D354" s="274"/>
      <c r="E354" s="274"/>
      <c r="F354" s="274"/>
      <c r="G354" s="103">
        <v>2016</v>
      </c>
      <c r="H354" s="14">
        <f t="shared" si="16"/>
        <v>61.5</v>
      </c>
      <c r="I354" s="14">
        <v>36.9</v>
      </c>
      <c r="J354" s="14">
        <v>24.6</v>
      </c>
      <c r="K354" s="3"/>
      <c r="L354" s="122"/>
      <c r="M354" s="274"/>
      <c r="N354" s="131"/>
    </row>
    <row r="355" spans="1:14" s="62" customFormat="1" ht="15.75" x14ac:dyDescent="0.25">
      <c r="A355" s="274"/>
      <c r="B355" s="274"/>
      <c r="C355" s="274"/>
      <c r="D355" s="274"/>
      <c r="E355" s="274"/>
      <c r="F355" s="274"/>
      <c r="G355" s="103">
        <v>2017</v>
      </c>
      <c r="H355" s="14">
        <f t="shared" si="16"/>
        <v>122.14000000000001</v>
      </c>
      <c r="I355" s="14">
        <v>73.284000000000006</v>
      </c>
      <c r="J355" s="14">
        <v>48.856000000000002</v>
      </c>
      <c r="K355" s="3"/>
      <c r="L355" s="122"/>
      <c r="M355" s="274"/>
      <c r="N355" s="131"/>
    </row>
    <row r="356" spans="1:14" s="62" customFormat="1" ht="15.75" x14ac:dyDescent="0.25">
      <c r="A356" s="275"/>
      <c r="B356" s="275"/>
      <c r="C356" s="275"/>
      <c r="D356" s="275"/>
      <c r="E356" s="275"/>
      <c r="F356" s="275"/>
      <c r="G356" s="103">
        <v>2018</v>
      </c>
      <c r="H356" s="14">
        <f t="shared" si="16"/>
        <v>125</v>
      </c>
      <c r="I356" s="14">
        <v>75</v>
      </c>
      <c r="J356" s="14">
        <v>50</v>
      </c>
      <c r="K356" s="3"/>
      <c r="L356" s="122"/>
      <c r="M356" s="275"/>
      <c r="N356" s="131"/>
    </row>
    <row r="357" spans="1:14" s="62" customFormat="1" ht="15" customHeight="1" x14ac:dyDescent="0.25">
      <c r="A357" s="273">
        <f>A352+1</f>
        <v>102</v>
      </c>
      <c r="B357" s="273" t="s">
        <v>125</v>
      </c>
      <c r="C357" s="273" t="s">
        <v>256</v>
      </c>
      <c r="D357" s="273" t="s">
        <v>156</v>
      </c>
      <c r="E357" s="273"/>
      <c r="F357" s="273" t="s">
        <v>46</v>
      </c>
      <c r="G357" s="51" t="s">
        <v>166</v>
      </c>
      <c r="H357" s="34">
        <f t="shared" si="16"/>
        <v>426.44600000000003</v>
      </c>
      <c r="I357" s="34">
        <f>I358+I359+I360</f>
        <v>255.86699999999999</v>
      </c>
      <c r="J357" s="34">
        <f>J358+J359+J360</f>
        <v>170.57900000000001</v>
      </c>
      <c r="K357" s="3"/>
      <c r="L357" s="122"/>
      <c r="M357" s="273" t="s">
        <v>224</v>
      </c>
      <c r="N357" s="131"/>
    </row>
    <row r="358" spans="1:14" s="62" customFormat="1" ht="15.75" x14ac:dyDescent="0.25">
      <c r="A358" s="274"/>
      <c r="B358" s="274"/>
      <c r="C358" s="274"/>
      <c r="D358" s="274"/>
      <c r="E358" s="274"/>
      <c r="F358" s="274"/>
      <c r="G358" s="103">
        <v>2014</v>
      </c>
      <c r="H358" s="14">
        <f t="shared" si="16"/>
        <v>58.5</v>
      </c>
      <c r="I358" s="14">
        <v>35.1</v>
      </c>
      <c r="J358" s="14">
        <v>23.4</v>
      </c>
      <c r="K358" s="3"/>
      <c r="L358" s="122"/>
      <c r="M358" s="274"/>
      <c r="N358" s="131"/>
    </row>
    <row r="359" spans="1:14" s="62" customFormat="1" ht="15.75" x14ac:dyDescent="0.25">
      <c r="A359" s="274"/>
      <c r="B359" s="274"/>
      <c r="C359" s="274"/>
      <c r="D359" s="274"/>
      <c r="E359" s="274"/>
      <c r="F359" s="274"/>
      <c r="G359" s="103">
        <v>2015</v>
      </c>
      <c r="H359" s="14">
        <f t="shared" si="16"/>
        <v>178.5</v>
      </c>
      <c r="I359" s="14">
        <v>107.1</v>
      </c>
      <c r="J359" s="14">
        <v>71.400000000000006</v>
      </c>
      <c r="K359" s="3"/>
      <c r="L359" s="122"/>
      <c r="M359" s="274"/>
      <c r="N359" s="131"/>
    </row>
    <row r="360" spans="1:14" s="62" customFormat="1" ht="15.75" x14ac:dyDescent="0.25">
      <c r="A360" s="275"/>
      <c r="B360" s="275"/>
      <c r="C360" s="275"/>
      <c r="D360" s="275"/>
      <c r="E360" s="275"/>
      <c r="F360" s="275"/>
      <c r="G360" s="103">
        <v>2016</v>
      </c>
      <c r="H360" s="14">
        <f t="shared" si="16"/>
        <v>189.446</v>
      </c>
      <c r="I360" s="14">
        <v>113.667</v>
      </c>
      <c r="J360" s="14">
        <v>75.778999999999996</v>
      </c>
      <c r="K360" s="3"/>
      <c r="L360" s="122"/>
      <c r="M360" s="275"/>
      <c r="N360" s="131"/>
    </row>
    <row r="361" spans="1:14" s="62" customFormat="1" ht="15.75" customHeight="1" x14ac:dyDescent="0.25">
      <c r="A361" s="273">
        <f>A357+1</f>
        <v>103</v>
      </c>
      <c r="B361" s="273" t="s">
        <v>125</v>
      </c>
      <c r="C361" s="273" t="s">
        <v>256</v>
      </c>
      <c r="D361" s="273" t="s">
        <v>157</v>
      </c>
      <c r="E361" s="273"/>
      <c r="F361" s="273" t="s">
        <v>56</v>
      </c>
      <c r="G361" s="51" t="s">
        <v>166</v>
      </c>
      <c r="H361" s="34">
        <f t="shared" si="16"/>
        <v>127.6</v>
      </c>
      <c r="I361" s="34">
        <f>I362+I363</f>
        <v>75.36</v>
      </c>
      <c r="J361" s="34">
        <f>J362+J363</f>
        <v>52.24</v>
      </c>
      <c r="K361" s="3"/>
      <c r="L361" s="122"/>
      <c r="M361" s="273"/>
      <c r="N361" s="131"/>
    </row>
    <row r="362" spans="1:14" s="62" customFormat="1" ht="15.75" x14ac:dyDescent="0.25">
      <c r="A362" s="274"/>
      <c r="B362" s="274"/>
      <c r="C362" s="274"/>
      <c r="D362" s="274"/>
      <c r="E362" s="274"/>
      <c r="F362" s="274"/>
      <c r="G362" s="103">
        <v>2019</v>
      </c>
      <c r="H362" s="14">
        <f t="shared" si="16"/>
        <v>50</v>
      </c>
      <c r="I362" s="14">
        <v>30</v>
      </c>
      <c r="J362" s="14">
        <v>20</v>
      </c>
      <c r="K362" s="3"/>
      <c r="L362" s="122"/>
      <c r="M362" s="274"/>
      <c r="N362" s="131"/>
    </row>
    <row r="363" spans="1:14" s="62" customFormat="1" ht="15.75" x14ac:dyDescent="0.25">
      <c r="A363" s="275"/>
      <c r="B363" s="275"/>
      <c r="C363" s="275"/>
      <c r="D363" s="275"/>
      <c r="E363" s="275"/>
      <c r="F363" s="275"/>
      <c r="G363" s="103">
        <v>2020</v>
      </c>
      <c r="H363" s="14">
        <f t="shared" si="16"/>
        <v>77.599999999999994</v>
      </c>
      <c r="I363" s="14">
        <v>45.36</v>
      </c>
      <c r="J363" s="14">
        <v>32.24</v>
      </c>
      <c r="K363" s="3"/>
      <c r="L363" s="122"/>
      <c r="M363" s="275"/>
      <c r="N363" s="131"/>
    </row>
    <row r="364" spans="1:14" s="62" customFormat="1" ht="15" customHeight="1" x14ac:dyDescent="0.25">
      <c r="A364" s="273">
        <f>A361+1</f>
        <v>104</v>
      </c>
      <c r="B364" s="273" t="s">
        <v>125</v>
      </c>
      <c r="C364" s="273" t="s">
        <v>257</v>
      </c>
      <c r="D364" s="273" t="s">
        <v>158</v>
      </c>
      <c r="E364" s="273"/>
      <c r="F364" s="273" t="s">
        <v>46</v>
      </c>
      <c r="G364" s="51" t="s">
        <v>166</v>
      </c>
      <c r="H364" s="34">
        <f t="shared" si="16"/>
        <v>207.72500000000002</v>
      </c>
      <c r="I364" s="34">
        <f>I365+I366+I367</f>
        <v>124.63500000000001</v>
      </c>
      <c r="J364" s="34">
        <f>J365+J366+J367</f>
        <v>83.09</v>
      </c>
      <c r="K364" s="3"/>
      <c r="L364" s="122"/>
      <c r="M364" s="273" t="s">
        <v>224</v>
      </c>
      <c r="N364" s="131"/>
    </row>
    <row r="365" spans="1:14" s="62" customFormat="1" ht="15.75" x14ac:dyDescent="0.25">
      <c r="A365" s="274"/>
      <c r="B365" s="274"/>
      <c r="C365" s="274"/>
      <c r="D365" s="274"/>
      <c r="E365" s="274"/>
      <c r="F365" s="274"/>
      <c r="G365" s="103">
        <v>2014</v>
      </c>
      <c r="H365" s="14">
        <f t="shared" si="16"/>
        <v>23.799999999999997</v>
      </c>
      <c r="I365" s="14">
        <v>14.28</v>
      </c>
      <c r="J365" s="14">
        <v>9.52</v>
      </c>
      <c r="K365" s="3"/>
      <c r="L365" s="122"/>
      <c r="M365" s="274"/>
      <c r="N365" s="131"/>
    </row>
    <row r="366" spans="1:14" s="62" customFormat="1" ht="15.75" x14ac:dyDescent="0.25">
      <c r="A366" s="274"/>
      <c r="B366" s="274"/>
      <c r="C366" s="274"/>
      <c r="D366" s="274"/>
      <c r="E366" s="274"/>
      <c r="F366" s="274"/>
      <c r="G366" s="103">
        <v>2015</v>
      </c>
      <c r="H366" s="14">
        <f t="shared" si="16"/>
        <v>72.599999999999994</v>
      </c>
      <c r="I366" s="14">
        <v>43.56</v>
      </c>
      <c r="J366" s="14">
        <v>29.04</v>
      </c>
      <c r="K366" s="3"/>
      <c r="L366" s="122"/>
      <c r="M366" s="274"/>
      <c r="N366" s="131"/>
    </row>
    <row r="367" spans="1:14" s="62" customFormat="1" ht="15.75" x14ac:dyDescent="0.25">
      <c r="A367" s="275"/>
      <c r="B367" s="275"/>
      <c r="C367" s="275"/>
      <c r="D367" s="275"/>
      <c r="E367" s="275"/>
      <c r="F367" s="275"/>
      <c r="G367" s="103">
        <v>2016</v>
      </c>
      <c r="H367" s="14">
        <f t="shared" si="16"/>
        <v>111.325</v>
      </c>
      <c r="I367" s="14">
        <v>66.795000000000002</v>
      </c>
      <c r="J367" s="14">
        <v>44.53</v>
      </c>
      <c r="K367" s="3"/>
      <c r="L367" s="122"/>
      <c r="M367" s="275"/>
      <c r="N367" s="131"/>
    </row>
    <row r="368" spans="1:14" ht="15" customHeight="1" x14ac:dyDescent="0.25">
      <c r="A368" s="273">
        <f>A364+1</f>
        <v>105</v>
      </c>
      <c r="B368" s="273" t="s">
        <v>125</v>
      </c>
      <c r="C368" s="273" t="s">
        <v>243</v>
      </c>
      <c r="D368" s="273" t="s">
        <v>159</v>
      </c>
      <c r="E368" s="273"/>
      <c r="F368" s="273" t="s">
        <v>46</v>
      </c>
      <c r="G368" s="51" t="s">
        <v>166</v>
      </c>
      <c r="H368" s="34">
        <f t="shared" si="16"/>
        <v>589.58400000000006</v>
      </c>
      <c r="I368" s="34">
        <f>I369+I370+I371</f>
        <v>221.09399999999999</v>
      </c>
      <c r="J368" s="34">
        <f>J369+J370+J371</f>
        <v>368.49</v>
      </c>
      <c r="K368" s="34"/>
      <c r="L368" s="122"/>
      <c r="M368" s="273" t="s">
        <v>224</v>
      </c>
    </row>
    <row r="369" spans="1:14" ht="15.75" x14ac:dyDescent="0.25">
      <c r="A369" s="274"/>
      <c r="B369" s="274"/>
      <c r="C369" s="274"/>
      <c r="D369" s="274"/>
      <c r="E369" s="274"/>
      <c r="F369" s="274"/>
      <c r="G369" s="103">
        <v>2014</v>
      </c>
      <c r="H369" s="14">
        <f t="shared" si="16"/>
        <v>20</v>
      </c>
      <c r="I369" s="14"/>
      <c r="J369" s="14">
        <v>20</v>
      </c>
      <c r="K369" s="3"/>
      <c r="L369" s="122"/>
      <c r="M369" s="274"/>
    </row>
    <row r="370" spans="1:14" ht="15.75" x14ac:dyDescent="0.25">
      <c r="A370" s="274"/>
      <c r="B370" s="274"/>
      <c r="C370" s="274"/>
      <c r="D370" s="274"/>
      <c r="E370" s="274"/>
      <c r="F370" s="274"/>
      <c r="G370" s="103">
        <v>2015</v>
      </c>
      <c r="H370" s="14">
        <f t="shared" si="16"/>
        <v>205.51999999999998</v>
      </c>
      <c r="I370" s="14">
        <v>84.57</v>
      </c>
      <c r="J370" s="14">
        <v>120.95</v>
      </c>
      <c r="K370" s="3"/>
      <c r="L370" s="122"/>
      <c r="M370" s="274"/>
    </row>
    <row r="371" spans="1:14" ht="15.75" x14ac:dyDescent="0.25">
      <c r="A371" s="275"/>
      <c r="B371" s="275"/>
      <c r="C371" s="275"/>
      <c r="D371" s="275"/>
      <c r="E371" s="275"/>
      <c r="F371" s="275"/>
      <c r="G371" s="82">
        <v>2016</v>
      </c>
      <c r="H371" s="45">
        <f t="shared" si="16"/>
        <v>364.06399999999996</v>
      </c>
      <c r="I371" s="45">
        <v>136.524</v>
      </c>
      <c r="J371" s="45">
        <v>227.54</v>
      </c>
      <c r="K371" s="61"/>
      <c r="L371" s="129"/>
      <c r="M371" s="275"/>
    </row>
    <row r="372" spans="1:14" s="62" customFormat="1" ht="15.75" customHeight="1" x14ac:dyDescent="0.25">
      <c r="A372" s="273">
        <f>A368+1</f>
        <v>106</v>
      </c>
      <c r="B372" s="273" t="s">
        <v>125</v>
      </c>
      <c r="C372" s="273" t="s">
        <v>228</v>
      </c>
      <c r="D372" s="273" t="s">
        <v>160</v>
      </c>
      <c r="E372" s="273"/>
      <c r="F372" s="273" t="s">
        <v>45</v>
      </c>
      <c r="G372" s="51" t="s">
        <v>166</v>
      </c>
      <c r="H372" s="34">
        <f t="shared" si="16"/>
        <v>222.84913</v>
      </c>
      <c r="I372" s="34">
        <f>I373+I374</f>
        <v>155.99439000000001</v>
      </c>
      <c r="J372" s="34">
        <f>J373+J374</f>
        <v>66.854739999999993</v>
      </c>
      <c r="K372" s="3"/>
      <c r="L372" s="122"/>
      <c r="M372" s="273"/>
      <c r="N372" s="131"/>
    </row>
    <row r="373" spans="1:14" s="62" customFormat="1" ht="15.75" x14ac:dyDescent="0.25">
      <c r="A373" s="274"/>
      <c r="B373" s="274"/>
      <c r="C373" s="274"/>
      <c r="D373" s="274"/>
      <c r="E373" s="274"/>
      <c r="F373" s="274"/>
      <c r="G373" s="103">
        <v>2014</v>
      </c>
      <c r="H373" s="14">
        <f t="shared" si="16"/>
        <v>110.49602999999999</v>
      </c>
      <c r="I373" s="45">
        <v>77.347219999999993</v>
      </c>
      <c r="J373" s="45">
        <v>33.148809999999997</v>
      </c>
      <c r="K373" s="3"/>
      <c r="L373" s="122"/>
      <c r="M373" s="274"/>
      <c r="N373" s="131"/>
    </row>
    <row r="374" spans="1:14" s="62" customFormat="1" ht="15.75" x14ac:dyDescent="0.25">
      <c r="A374" s="275"/>
      <c r="B374" s="275"/>
      <c r="C374" s="275"/>
      <c r="D374" s="275"/>
      <c r="E374" s="275"/>
      <c r="F374" s="275"/>
      <c r="G374" s="103">
        <v>2015</v>
      </c>
      <c r="H374" s="14">
        <f t="shared" si="16"/>
        <v>112.35310000000001</v>
      </c>
      <c r="I374" s="45">
        <v>78.647170000000003</v>
      </c>
      <c r="J374" s="45">
        <v>33.705930000000002</v>
      </c>
      <c r="K374" s="3"/>
      <c r="L374" s="122"/>
      <c r="M374" s="275"/>
      <c r="N374" s="131"/>
    </row>
    <row r="375" spans="1:14" s="62" customFormat="1" ht="15.75" customHeight="1" x14ac:dyDescent="0.25">
      <c r="A375" s="273">
        <f>A372+1</f>
        <v>107</v>
      </c>
      <c r="B375" s="273" t="s">
        <v>125</v>
      </c>
      <c r="C375" s="273" t="s">
        <v>232</v>
      </c>
      <c r="D375" s="273" t="s">
        <v>161</v>
      </c>
      <c r="E375" s="273"/>
      <c r="F375" s="273" t="s">
        <v>55</v>
      </c>
      <c r="G375" s="51" t="s">
        <v>166</v>
      </c>
      <c r="H375" s="34">
        <f t="shared" si="16"/>
        <v>224.31116</v>
      </c>
      <c r="I375" s="34">
        <f>I376+I377</f>
        <v>157.01781</v>
      </c>
      <c r="J375" s="34">
        <f>J376+J377</f>
        <v>67.293350000000004</v>
      </c>
      <c r="K375" s="3"/>
      <c r="L375" s="122"/>
      <c r="M375" s="273"/>
      <c r="N375" s="131"/>
    </row>
    <row r="376" spans="1:14" s="62" customFormat="1" ht="15.75" x14ac:dyDescent="0.25">
      <c r="A376" s="274"/>
      <c r="B376" s="274"/>
      <c r="C376" s="274"/>
      <c r="D376" s="274"/>
      <c r="E376" s="274"/>
      <c r="F376" s="274"/>
      <c r="G376" s="103">
        <v>2018</v>
      </c>
      <c r="H376" s="14">
        <f t="shared" si="16"/>
        <v>111.70516000000001</v>
      </c>
      <c r="I376" s="14">
        <v>78.193610000000007</v>
      </c>
      <c r="J376" s="14">
        <v>33.51155</v>
      </c>
      <c r="K376" s="3"/>
      <c r="L376" s="122"/>
      <c r="M376" s="274"/>
      <c r="N376" s="131"/>
    </row>
    <row r="377" spans="1:14" s="62" customFormat="1" ht="15.75" x14ac:dyDescent="0.25">
      <c r="A377" s="275"/>
      <c r="B377" s="275"/>
      <c r="C377" s="275"/>
      <c r="D377" s="275"/>
      <c r="E377" s="275"/>
      <c r="F377" s="275"/>
      <c r="G377" s="103">
        <v>2019</v>
      </c>
      <c r="H377" s="14">
        <f t="shared" si="16"/>
        <v>112.60599999999999</v>
      </c>
      <c r="I377" s="14">
        <v>78.824200000000005</v>
      </c>
      <c r="J377" s="14">
        <v>33.781799999999997</v>
      </c>
      <c r="K377" s="3"/>
      <c r="L377" s="122"/>
      <c r="M377" s="275"/>
      <c r="N377" s="131"/>
    </row>
    <row r="378" spans="1:14" s="62" customFormat="1" ht="15.75" customHeight="1" x14ac:dyDescent="0.25">
      <c r="A378" s="273">
        <f>A375+1</f>
        <v>108</v>
      </c>
      <c r="B378" s="273" t="s">
        <v>125</v>
      </c>
      <c r="C378" s="273" t="s">
        <v>239</v>
      </c>
      <c r="D378" s="273" t="s">
        <v>162</v>
      </c>
      <c r="E378" s="273"/>
      <c r="F378" s="273" t="s">
        <v>56</v>
      </c>
      <c r="G378" s="51" t="s">
        <v>166</v>
      </c>
      <c r="H378" s="34">
        <f t="shared" si="16"/>
        <v>253.68194</v>
      </c>
      <c r="I378" s="34">
        <f>I379+I380</f>
        <v>177.57736</v>
      </c>
      <c r="J378" s="34">
        <f>J379+J380</f>
        <v>76.104579999999999</v>
      </c>
      <c r="K378" s="3"/>
      <c r="L378" s="122"/>
      <c r="M378" s="273"/>
      <c r="N378" s="131"/>
    </row>
    <row r="379" spans="1:14" s="62" customFormat="1" ht="15.75" x14ac:dyDescent="0.25">
      <c r="A379" s="274"/>
      <c r="B379" s="274"/>
      <c r="C379" s="274"/>
      <c r="D379" s="274"/>
      <c r="E379" s="274"/>
      <c r="F379" s="274"/>
      <c r="G379" s="103">
        <v>2019</v>
      </c>
      <c r="H379" s="14">
        <f t="shared" si="16"/>
        <v>126.33562999999999</v>
      </c>
      <c r="I379" s="14">
        <v>88.434939999999997</v>
      </c>
      <c r="J379" s="14">
        <v>37.900689999999997</v>
      </c>
      <c r="K379" s="3"/>
      <c r="L379" s="122"/>
      <c r="M379" s="274"/>
      <c r="N379" s="131"/>
    </row>
    <row r="380" spans="1:14" s="62" customFormat="1" ht="15.75" x14ac:dyDescent="0.25">
      <c r="A380" s="275"/>
      <c r="B380" s="275"/>
      <c r="C380" s="275"/>
      <c r="D380" s="275"/>
      <c r="E380" s="275"/>
      <c r="F380" s="275"/>
      <c r="G380" s="103">
        <v>2020</v>
      </c>
      <c r="H380" s="14">
        <f t="shared" si="16"/>
        <v>127.34631</v>
      </c>
      <c r="I380" s="14">
        <v>89.142420000000001</v>
      </c>
      <c r="J380" s="14">
        <v>38.203890000000001</v>
      </c>
      <c r="K380" s="3"/>
      <c r="L380" s="122"/>
      <c r="M380" s="275"/>
      <c r="N380" s="131"/>
    </row>
    <row r="381" spans="1:14" s="62" customFormat="1" ht="15.75" customHeight="1" x14ac:dyDescent="0.25">
      <c r="A381" s="273">
        <f>A378+1</f>
        <v>109</v>
      </c>
      <c r="B381" s="273" t="s">
        <v>125</v>
      </c>
      <c r="C381" s="273" t="s">
        <v>244</v>
      </c>
      <c r="D381" s="273" t="s">
        <v>163</v>
      </c>
      <c r="E381" s="273"/>
      <c r="F381" s="273" t="s">
        <v>56</v>
      </c>
      <c r="G381" s="51" t="s">
        <v>166</v>
      </c>
      <c r="H381" s="34">
        <f t="shared" si="16"/>
        <v>294.22471999999999</v>
      </c>
      <c r="I381" s="34">
        <f>I382+I383</f>
        <v>205.9573</v>
      </c>
      <c r="J381" s="34">
        <f>J382+J383</f>
        <v>88.267420000000001</v>
      </c>
      <c r="K381" s="3"/>
      <c r="L381" s="122"/>
      <c r="M381" s="273"/>
      <c r="N381" s="131"/>
    </row>
    <row r="382" spans="1:14" s="62" customFormat="1" ht="15.75" x14ac:dyDescent="0.25">
      <c r="A382" s="274"/>
      <c r="B382" s="274"/>
      <c r="C382" s="274"/>
      <c r="D382" s="274"/>
      <c r="E382" s="274"/>
      <c r="F382" s="274"/>
      <c r="G382" s="103">
        <v>2019</v>
      </c>
      <c r="H382" s="14">
        <f t="shared" si="16"/>
        <v>146.52626000000001</v>
      </c>
      <c r="I382" s="14">
        <v>102.56838</v>
      </c>
      <c r="J382" s="14">
        <v>43.957880000000003</v>
      </c>
      <c r="K382" s="3"/>
      <c r="L382" s="122"/>
      <c r="M382" s="274"/>
      <c r="N382" s="131"/>
    </row>
    <row r="383" spans="1:14" s="62" customFormat="1" ht="15.75" x14ac:dyDescent="0.25">
      <c r="A383" s="275"/>
      <c r="B383" s="275"/>
      <c r="C383" s="275"/>
      <c r="D383" s="275"/>
      <c r="E383" s="275"/>
      <c r="F383" s="275"/>
      <c r="G383" s="103">
        <v>2020</v>
      </c>
      <c r="H383" s="14">
        <f t="shared" si="16"/>
        <v>147.69846000000001</v>
      </c>
      <c r="I383" s="14">
        <v>103.38892</v>
      </c>
      <c r="J383" s="14">
        <v>44.309539999999998</v>
      </c>
      <c r="K383" s="3"/>
      <c r="L383" s="122"/>
      <c r="M383" s="275"/>
      <c r="N383" s="131"/>
    </row>
    <row r="384" spans="1:14" s="62" customFormat="1" ht="31.5" x14ac:dyDescent="0.3">
      <c r="A384" s="12">
        <f>A381+1</f>
        <v>110</v>
      </c>
      <c r="B384" s="12" t="s">
        <v>125</v>
      </c>
      <c r="C384" s="12" t="s">
        <v>256</v>
      </c>
      <c r="D384" s="87" t="s">
        <v>164</v>
      </c>
      <c r="E384" s="3"/>
      <c r="F384" s="103">
        <v>2019</v>
      </c>
      <c r="G384" s="103">
        <v>2019</v>
      </c>
      <c r="H384" s="34">
        <f t="shared" si="16"/>
        <v>60.06</v>
      </c>
      <c r="I384" s="34">
        <v>42.042000000000002</v>
      </c>
      <c r="J384" s="34">
        <v>18.018000000000001</v>
      </c>
      <c r="K384" s="3"/>
      <c r="L384" s="122"/>
      <c r="M384" s="135"/>
      <c r="N384" s="131"/>
    </row>
    <row r="385" spans="1:14" s="62" customFormat="1" ht="15.75" customHeight="1" x14ac:dyDescent="0.25">
      <c r="A385" s="273">
        <f>A384+1</f>
        <v>111</v>
      </c>
      <c r="B385" s="273" t="s">
        <v>125</v>
      </c>
      <c r="C385" s="273" t="s">
        <v>241</v>
      </c>
      <c r="D385" s="273" t="s">
        <v>165</v>
      </c>
      <c r="E385" s="273"/>
      <c r="F385" s="273" t="s">
        <v>56</v>
      </c>
      <c r="G385" s="51" t="s">
        <v>166</v>
      </c>
      <c r="H385" s="34">
        <f>I385+J385</f>
        <v>100.17686</v>
      </c>
      <c r="I385" s="34">
        <f>I386+I387</f>
        <v>70.123800000000003</v>
      </c>
      <c r="J385" s="34">
        <f>J386+J387</f>
        <v>30.053059999999999</v>
      </c>
      <c r="K385" s="3"/>
      <c r="L385" s="122"/>
      <c r="M385" s="273"/>
      <c r="N385" s="131"/>
    </row>
    <row r="386" spans="1:14" s="62" customFormat="1" ht="15.75" x14ac:dyDescent="0.25">
      <c r="A386" s="274"/>
      <c r="B386" s="274"/>
      <c r="C386" s="274"/>
      <c r="D386" s="274"/>
      <c r="E386" s="274"/>
      <c r="F386" s="274"/>
      <c r="G386" s="103">
        <v>2019</v>
      </c>
      <c r="H386" s="14">
        <f>I386+J386</f>
        <v>49.888869999999997</v>
      </c>
      <c r="I386" s="14">
        <v>34.92221</v>
      </c>
      <c r="J386" s="14">
        <v>14.966659999999999</v>
      </c>
      <c r="K386" s="3"/>
      <c r="L386" s="122"/>
      <c r="M386" s="274"/>
      <c r="N386" s="131"/>
    </row>
    <row r="387" spans="1:14" s="62" customFormat="1" ht="15.75" x14ac:dyDescent="0.25">
      <c r="A387" s="275"/>
      <c r="B387" s="275"/>
      <c r="C387" s="275"/>
      <c r="D387" s="275"/>
      <c r="E387" s="275"/>
      <c r="F387" s="275"/>
      <c r="G387" s="103">
        <v>2020</v>
      </c>
      <c r="H387" s="14">
        <f>I387+J387</f>
        <v>50.287990000000001</v>
      </c>
      <c r="I387" s="14">
        <v>35.201590000000003</v>
      </c>
      <c r="J387" s="14">
        <v>15.086399999999999</v>
      </c>
      <c r="K387" s="3"/>
      <c r="L387" s="122"/>
      <c r="M387" s="275"/>
      <c r="N387" s="131"/>
    </row>
    <row r="388" spans="1:14" ht="15.75" customHeight="1" x14ac:dyDescent="0.25">
      <c r="A388" s="297">
        <f>A385+1</f>
        <v>112</v>
      </c>
      <c r="B388" s="297" t="s">
        <v>218</v>
      </c>
      <c r="C388" s="297" t="s">
        <v>227</v>
      </c>
      <c r="D388" s="297" t="s">
        <v>167</v>
      </c>
      <c r="E388" s="297" t="s">
        <v>168</v>
      </c>
      <c r="F388" s="299" t="s">
        <v>43</v>
      </c>
      <c r="G388" s="51" t="s">
        <v>169</v>
      </c>
      <c r="H388" s="34">
        <f>SUM(I388:J388)</f>
        <v>3113</v>
      </c>
      <c r="I388" s="34">
        <f>SUM(I389:I392)</f>
        <v>2179.12</v>
      </c>
      <c r="J388" s="34">
        <f>SUM(J389:J392)</f>
        <v>933.88</v>
      </c>
      <c r="K388" s="6"/>
      <c r="L388" s="122"/>
      <c r="M388" s="299" t="s">
        <v>224</v>
      </c>
    </row>
    <row r="389" spans="1:14" ht="15.75" x14ac:dyDescent="0.25">
      <c r="A389" s="298"/>
      <c r="B389" s="298"/>
      <c r="C389" s="298"/>
      <c r="D389" s="298"/>
      <c r="E389" s="298"/>
      <c r="F389" s="300"/>
      <c r="G389" s="103">
        <v>2014</v>
      </c>
      <c r="H389" s="14">
        <f>SUM(I389:J389)</f>
        <v>778.25</v>
      </c>
      <c r="I389" s="14">
        <v>544.78</v>
      </c>
      <c r="J389" s="14">
        <v>233.47</v>
      </c>
      <c r="K389" s="6"/>
      <c r="L389" s="122"/>
      <c r="M389" s="300"/>
    </row>
    <row r="390" spans="1:14" ht="15.75" x14ac:dyDescent="0.25">
      <c r="A390" s="298"/>
      <c r="B390" s="298"/>
      <c r="C390" s="298"/>
      <c r="D390" s="298"/>
      <c r="E390" s="298"/>
      <c r="F390" s="300"/>
      <c r="G390" s="103">
        <v>2015</v>
      </c>
      <c r="H390" s="14">
        <f>SUM(I390:J390)</f>
        <v>778.25</v>
      </c>
      <c r="I390" s="14">
        <v>544.78</v>
      </c>
      <c r="J390" s="14">
        <v>233.47</v>
      </c>
      <c r="K390" s="6"/>
      <c r="L390" s="122"/>
      <c r="M390" s="300"/>
    </row>
    <row r="391" spans="1:14" ht="15.75" x14ac:dyDescent="0.25">
      <c r="A391" s="298"/>
      <c r="B391" s="298"/>
      <c r="C391" s="298"/>
      <c r="D391" s="298"/>
      <c r="E391" s="298"/>
      <c r="F391" s="300"/>
      <c r="G391" s="103">
        <v>2016</v>
      </c>
      <c r="H391" s="14">
        <f>SUM(I391:J391)</f>
        <v>778.25</v>
      </c>
      <c r="I391" s="14">
        <v>544.78</v>
      </c>
      <c r="J391" s="14">
        <v>233.47</v>
      </c>
      <c r="K391" s="6"/>
      <c r="L391" s="122"/>
      <c r="M391" s="300"/>
    </row>
    <row r="392" spans="1:14" ht="15.75" x14ac:dyDescent="0.25">
      <c r="A392" s="302"/>
      <c r="B392" s="302"/>
      <c r="C392" s="302"/>
      <c r="D392" s="302"/>
      <c r="E392" s="302"/>
      <c r="F392" s="318"/>
      <c r="G392" s="103">
        <v>2017</v>
      </c>
      <c r="H392" s="14">
        <f>SUM(I392:J392)</f>
        <v>778.25</v>
      </c>
      <c r="I392" s="14">
        <v>544.78</v>
      </c>
      <c r="J392" s="14">
        <v>233.47</v>
      </c>
      <c r="K392" s="6"/>
      <c r="L392" s="122"/>
      <c r="M392" s="318"/>
    </row>
    <row r="393" spans="1:14" ht="15.75" customHeight="1" x14ac:dyDescent="0.25">
      <c r="A393" s="297">
        <f>A388+1</f>
        <v>113</v>
      </c>
      <c r="B393" s="297" t="s">
        <v>218</v>
      </c>
      <c r="C393" s="297" t="s">
        <v>227</v>
      </c>
      <c r="D393" s="297" t="s">
        <v>170</v>
      </c>
      <c r="E393" s="297" t="s">
        <v>168</v>
      </c>
      <c r="F393" s="299" t="s">
        <v>45</v>
      </c>
      <c r="G393" s="51" t="s">
        <v>169</v>
      </c>
      <c r="H393" s="34">
        <f>SUM(I393:L393)</f>
        <v>7099</v>
      </c>
      <c r="I393" s="34">
        <f>SUM(I394:I395)</f>
        <v>4850</v>
      </c>
      <c r="J393" s="34"/>
      <c r="K393" s="34"/>
      <c r="L393" s="118">
        <f>SUM(L394:L395)</f>
        <v>2249</v>
      </c>
      <c r="M393" s="299" t="s">
        <v>224</v>
      </c>
    </row>
    <row r="394" spans="1:14" ht="15.75" x14ac:dyDescent="0.25">
      <c r="A394" s="298"/>
      <c r="B394" s="298"/>
      <c r="C394" s="298"/>
      <c r="D394" s="298"/>
      <c r="E394" s="298"/>
      <c r="F394" s="300"/>
      <c r="G394" s="103">
        <v>2014</v>
      </c>
      <c r="H394" s="14">
        <f>SUM(I394:L394)</f>
        <v>4085.3</v>
      </c>
      <c r="I394" s="14">
        <v>3850</v>
      </c>
      <c r="J394" s="14"/>
      <c r="K394" s="14"/>
      <c r="L394" s="125">
        <v>235.3</v>
      </c>
      <c r="M394" s="300"/>
    </row>
    <row r="395" spans="1:14" ht="15.75" x14ac:dyDescent="0.25">
      <c r="A395" s="302"/>
      <c r="B395" s="302"/>
      <c r="C395" s="302"/>
      <c r="D395" s="302"/>
      <c r="E395" s="302"/>
      <c r="F395" s="318"/>
      <c r="G395" s="103">
        <v>2015</v>
      </c>
      <c r="H395" s="14">
        <f>SUM(I395:L395)</f>
        <v>3013.7</v>
      </c>
      <c r="I395" s="14">
        <v>1000</v>
      </c>
      <c r="J395" s="14"/>
      <c r="K395" s="14"/>
      <c r="L395" s="125">
        <v>2013.7</v>
      </c>
      <c r="M395" s="318"/>
    </row>
    <row r="396" spans="1:14" ht="15.75" customHeight="1" x14ac:dyDescent="0.25">
      <c r="A396" s="297">
        <f>A393+1</f>
        <v>114</v>
      </c>
      <c r="B396" s="297" t="s">
        <v>218</v>
      </c>
      <c r="C396" s="297" t="s">
        <v>227</v>
      </c>
      <c r="D396" s="297" t="s">
        <v>171</v>
      </c>
      <c r="E396" s="297" t="s">
        <v>168</v>
      </c>
      <c r="F396" s="299" t="s">
        <v>43</v>
      </c>
      <c r="G396" s="51" t="s">
        <v>169</v>
      </c>
      <c r="H396" s="34">
        <f>SUM(I396:J396)</f>
        <v>7868.4000000000005</v>
      </c>
      <c r="I396" s="34">
        <f>SUM(I397:I400)</f>
        <v>7868.4000000000005</v>
      </c>
      <c r="J396" s="34"/>
      <c r="K396" s="34"/>
      <c r="L396" s="118">
        <f>SUM(L397:L400)</f>
        <v>280</v>
      </c>
      <c r="M396" s="299" t="s">
        <v>224</v>
      </c>
    </row>
    <row r="397" spans="1:14" ht="15.75" x14ac:dyDescent="0.25">
      <c r="A397" s="298"/>
      <c r="B397" s="298"/>
      <c r="C397" s="298"/>
      <c r="D397" s="298"/>
      <c r="E397" s="298"/>
      <c r="F397" s="300"/>
      <c r="G397" s="103">
        <v>2014</v>
      </c>
      <c r="H397" s="14"/>
      <c r="I397" s="14"/>
      <c r="J397" s="14"/>
      <c r="K397" s="14"/>
      <c r="L397" s="125">
        <v>280</v>
      </c>
      <c r="M397" s="300"/>
    </row>
    <row r="398" spans="1:14" ht="15.75" x14ac:dyDescent="0.25">
      <c r="A398" s="298"/>
      <c r="B398" s="298"/>
      <c r="C398" s="298"/>
      <c r="D398" s="298"/>
      <c r="E398" s="298"/>
      <c r="F398" s="300"/>
      <c r="G398" s="103">
        <v>2015</v>
      </c>
      <c r="H398" s="14">
        <f t="shared" ref="H398:H461" si="17">SUM(I398:J398)</f>
        <v>1218.4000000000001</v>
      </c>
      <c r="I398" s="14">
        <v>1218.4000000000001</v>
      </c>
      <c r="J398" s="14"/>
      <c r="K398" s="14"/>
      <c r="L398" s="125"/>
      <c r="M398" s="300"/>
    </row>
    <row r="399" spans="1:14" ht="15.75" x14ac:dyDescent="0.25">
      <c r="A399" s="298"/>
      <c r="B399" s="298"/>
      <c r="C399" s="298"/>
      <c r="D399" s="298"/>
      <c r="E399" s="298"/>
      <c r="F399" s="300"/>
      <c r="G399" s="103">
        <v>2016</v>
      </c>
      <c r="H399" s="14">
        <f t="shared" si="17"/>
        <v>4004.3</v>
      </c>
      <c r="I399" s="14">
        <v>4004.3</v>
      </c>
      <c r="J399" s="14"/>
      <c r="K399" s="14"/>
      <c r="L399" s="125"/>
      <c r="M399" s="300"/>
    </row>
    <row r="400" spans="1:14" ht="15.75" x14ac:dyDescent="0.25">
      <c r="A400" s="302"/>
      <c r="B400" s="302"/>
      <c r="C400" s="302"/>
      <c r="D400" s="302"/>
      <c r="E400" s="302"/>
      <c r="F400" s="318"/>
      <c r="G400" s="103">
        <v>2017</v>
      </c>
      <c r="H400" s="14">
        <f t="shared" si="17"/>
        <v>2645.7</v>
      </c>
      <c r="I400" s="14">
        <v>2645.7</v>
      </c>
      <c r="J400" s="14"/>
      <c r="K400" s="14"/>
      <c r="L400" s="125"/>
      <c r="M400" s="318"/>
    </row>
    <row r="401" spans="1:13" ht="15.75" customHeight="1" x14ac:dyDescent="0.25">
      <c r="A401" s="297">
        <f>A396+1</f>
        <v>115</v>
      </c>
      <c r="B401" s="297" t="s">
        <v>218</v>
      </c>
      <c r="C401" s="297" t="s">
        <v>227</v>
      </c>
      <c r="D401" s="297" t="s">
        <v>172</v>
      </c>
      <c r="E401" s="297" t="s">
        <v>168</v>
      </c>
      <c r="F401" s="299" t="s">
        <v>51</v>
      </c>
      <c r="G401" s="51" t="s">
        <v>169</v>
      </c>
      <c r="H401" s="34">
        <f t="shared" si="17"/>
        <v>741.08999999999992</v>
      </c>
      <c r="I401" s="34">
        <f>SUM(I402:I403)</f>
        <v>664.66</v>
      </c>
      <c r="J401" s="34">
        <f>SUM(J402:J403)</f>
        <v>76.430000000000007</v>
      </c>
      <c r="K401" s="34"/>
      <c r="L401" s="118"/>
      <c r="M401" s="299" t="s">
        <v>224</v>
      </c>
    </row>
    <row r="402" spans="1:13" ht="15.75" x14ac:dyDescent="0.25">
      <c r="A402" s="298"/>
      <c r="B402" s="298"/>
      <c r="C402" s="298"/>
      <c r="D402" s="298"/>
      <c r="E402" s="298"/>
      <c r="F402" s="300"/>
      <c r="G402" s="103">
        <v>2016</v>
      </c>
      <c r="H402" s="14">
        <f t="shared" si="17"/>
        <v>468.12</v>
      </c>
      <c r="I402" s="14">
        <v>419.84</v>
      </c>
      <c r="J402" s="14">
        <v>48.28</v>
      </c>
      <c r="K402" s="14"/>
      <c r="L402" s="125"/>
      <c r="M402" s="300"/>
    </row>
    <row r="403" spans="1:13" ht="15.75" x14ac:dyDescent="0.25">
      <c r="A403" s="302"/>
      <c r="B403" s="302"/>
      <c r="C403" s="302"/>
      <c r="D403" s="302"/>
      <c r="E403" s="302"/>
      <c r="F403" s="318"/>
      <c r="G403" s="103">
        <v>2017</v>
      </c>
      <c r="H403" s="14">
        <f t="shared" si="17"/>
        <v>272.96999999999997</v>
      </c>
      <c r="I403" s="14">
        <v>244.82</v>
      </c>
      <c r="J403" s="14">
        <v>28.15</v>
      </c>
      <c r="K403" s="14"/>
      <c r="L403" s="125"/>
      <c r="M403" s="318"/>
    </row>
    <row r="404" spans="1:13" ht="15.75" customHeight="1" x14ac:dyDescent="0.25">
      <c r="A404" s="297">
        <f>A401+1</f>
        <v>116</v>
      </c>
      <c r="B404" s="297" t="s">
        <v>218</v>
      </c>
      <c r="C404" s="297" t="s">
        <v>228</v>
      </c>
      <c r="D404" s="297" t="s">
        <v>173</v>
      </c>
      <c r="E404" s="297" t="s">
        <v>168</v>
      </c>
      <c r="F404" s="299" t="s">
        <v>174</v>
      </c>
      <c r="G404" s="51" t="s">
        <v>169</v>
      </c>
      <c r="H404" s="34">
        <f t="shared" si="17"/>
        <v>1530.72</v>
      </c>
      <c r="I404" s="34">
        <f>SUM(I405:I406)</f>
        <v>1315.46</v>
      </c>
      <c r="J404" s="34">
        <f>SUM(J405:J406)</f>
        <v>215.26</v>
      </c>
      <c r="K404" s="6"/>
      <c r="L404" s="122"/>
      <c r="M404" s="299" t="s">
        <v>224</v>
      </c>
    </row>
    <row r="405" spans="1:13" ht="15.75" x14ac:dyDescent="0.25">
      <c r="A405" s="298"/>
      <c r="B405" s="298"/>
      <c r="C405" s="298"/>
      <c r="D405" s="298"/>
      <c r="E405" s="298"/>
      <c r="F405" s="300"/>
      <c r="G405" s="103">
        <v>2016</v>
      </c>
      <c r="H405" s="14">
        <f t="shared" si="17"/>
        <v>490.71999999999997</v>
      </c>
      <c r="I405" s="14">
        <v>392.58</v>
      </c>
      <c r="J405" s="14">
        <v>98.14</v>
      </c>
      <c r="K405" s="6"/>
      <c r="L405" s="122"/>
      <c r="M405" s="300"/>
    </row>
    <row r="406" spans="1:13" ht="15.75" x14ac:dyDescent="0.25">
      <c r="A406" s="298"/>
      <c r="B406" s="298"/>
      <c r="C406" s="298"/>
      <c r="D406" s="298"/>
      <c r="E406" s="298"/>
      <c r="F406" s="300"/>
      <c r="G406" s="103">
        <v>2017</v>
      </c>
      <c r="H406" s="14">
        <f t="shared" si="17"/>
        <v>1040</v>
      </c>
      <c r="I406" s="14">
        <v>922.88</v>
      </c>
      <c r="J406" s="14">
        <v>117.12</v>
      </c>
      <c r="K406" s="6"/>
      <c r="L406" s="122"/>
      <c r="M406" s="300"/>
    </row>
    <row r="407" spans="1:13" ht="15.75" x14ac:dyDescent="0.25">
      <c r="A407" s="302"/>
      <c r="B407" s="302"/>
      <c r="C407" s="302"/>
      <c r="D407" s="302"/>
      <c r="E407" s="302"/>
      <c r="F407" s="318"/>
      <c r="G407" s="103">
        <v>2018</v>
      </c>
      <c r="H407" s="14">
        <f t="shared" si="17"/>
        <v>1017.1800000000001</v>
      </c>
      <c r="I407" s="14">
        <v>900.33</v>
      </c>
      <c r="J407" s="14">
        <v>116.85</v>
      </c>
      <c r="K407" s="6"/>
      <c r="L407" s="122"/>
      <c r="M407" s="318"/>
    </row>
    <row r="408" spans="1:13" ht="15.75" customHeight="1" x14ac:dyDescent="0.25">
      <c r="A408" s="297">
        <f>A404+1</f>
        <v>117</v>
      </c>
      <c r="B408" s="297" t="s">
        <v>218</v>
      </c>
      <c r="C408" s="297" t="s">
        <v>228</v>
      </c>
      <c r="D408" s="297" t="s">
        <v>175</v>
      </c>
      <c r="E408" s="297" t="s">
        <v>168</v>
      </c>
      <c r="F408" s="299" t="s">
        <v>174</v>
      </c>
      <c r="G408" s="51" t="s">
        <v>169</v>
      </c>
      <c r="H408" s="34">
        <f t="shared" si="17"/>
        <v>1063.1200000000001</v>
      </c>
      <c r="I408" s="34">
        <f>SUM(I409:I410)</f>
        <v>894.7</v>
      </c>
      <c r="J408" s="34">
        <f>SUM(J409:J410)</f>
        <v>168.42</v>
      </c>
      <c r="K408" s="6"/>
      <c r="L408" s="122"/>
      <c r="M408" s="299" t="s">
        <v>67</v>
      </c>
    </row>
    <row r="409" spans="1:13" ht="15.75" x14ac:dyDescent="0.25">
      <c r="A409" s="298"/>
      <c r="B409" s="298"/>
      <c r="C409" s="298"/>
      <c r="D409" s="298"/>
      <c r="E409" s="298"/>
      <c r="F409" s="300"/>
      <c r="G409" s="103">
        <v>2016</v>
      </c>
      <c r="H409" s="14">
        <f t="shared" si="17"/>
        <v>557.18000000000006</v>
      </c>
      <c r="I409" s="14">
        <v>445.74</v>
      </c>
      <c r="J409" s="14">
        <v>111.44</v>
      </c>
      <c r="K409" s="6"/>
      <c r="L409" s="122"/>
      <c r="M409" s="300"/>
    </row>
    <row r="410" spans="1:13" ht="15.75" x14ac:dyDescent="0.25">
      <c r="A410" s="298"/>
      <c r="B410" s="298"/>
      <c r="C410" s="298"/>
      <c r="D410" s="298"/>
      <c r="E410" s="298"/>
      <c r="F410" s="300"/>
      <c r="G410" s="103">
        <v>2017</v>
      </c>
      <c r="H410" s="14">
        <f t="shared" si="17"/>
        <v>505.94</v>
      </c>
      <c r="I410" s="14">
        <v>448.96</v>
      </c>
      <c r="J410" s="14">
        <v>56.98</v>
      </c>
      <c r="K410" s="6"/>
      <c r="L410" s="122"/>
      <c r="M410" s="300"/>
    </row>
    <row r="411" spans="1:13" ht="15.75" x14ac:dyDescent="0.25">
      <c r="A411" s="302"/>
      <c r="B411" s="302"/>
      <c r="C411" s="302"/>
      <c r="D411" s="302"/>
      <c r="E411" s="302"/>
      <c r="F411" s="318"/>
      <c r="G411" s="103">
        <v>2018</v>
      </c>
      <c r="H411" s="14">
        <f t="shared" si="17"/>
        <v>930.8900000000001</v>
      </c>
      <c r="I411" s="14">
        <v>823.95</v>
      </c>
      <c r="J411" s="14">
        <v>106.94</v>
      </c>
      <c r="K411" s="6"/>
      <c r="L411" s="122"/>
      <c r="M411" s="318"/>
    </row>
    <row r="412" spans="1:13" ht="30.75" customHeight="1" x14ac:dyDescent="0.25">
      <c r="A412" s="297">
        <f>A408+1</f>
        <v>118</v>
      </c>
      <c r="B412" s="297" t="s">
        <v>218</v>
      </c>
      <c r="C412" s="297" t="s">
        <v>235</v>
      </c>
      <c r="D412" s="297" t="s">
        <v>176</v>
      </c>
      <c r="E412" s="297" t="s">
        <v>168</v>
      </c>
      <c r="F412" s="299" t="s">
        <v>45</v>
      </c>
      <c r="G412" s="34" t="s">
        <v>169</v>
      </c>
      <c r="H412" s="34">
        <f t="shared" si="17"/>
        <v>726.83</v>
      </c>
      <c r="I412" s="34">
        <f>SUM(I413:I414)</f>
        <v>651.63</v>
      </c>
      <c r="J412" s="34">
        <f>SUM(J413:J414)</f>
        <v>75.2</v>
      </c>
      <c r="K412" s="6"/>
      <c r="L412" s="122"/>
      <c r="M412" s="299" t="s">
        <v>224</v>
      </c>
    </row>
    <row r="413" spans="1:13" ht="15.75" x14ac:dyDescent="0.25">
      <c r="A413" s="298"/>
      <c r="B413" s="298"/>
      <c r="C413" s="298"/>
      <c r="D413" s="298"/>
      <c r="E413" s="298"/>
      <c r="F413" s="300"/>
      <c r="G413" s="103">
        <v>2014</v>
      </c>
      <c r="H413" s="14">
        <f t="shared" si="17"/>
        <v>350.33</v>
      </c>
      <c r="I413" s="14">
        <v>314.13</v>
      </c>
      <c r="J413" s="14">
        <v>36.200000000000003</v>
      </c>
      <c r="K413" s="6"/>
      <c r="L413" s="122"/>
      <c r="M413" s="300"/>
    </row>
    <row r="414" spans="1:13" ht="15.75" x14ac:dyDescent="0.25">
      <c r="A414" s="302"/>
      <c r="B414" s="302"/>
      <c r="C414" s="302"/>
      <c r="D414" s="302"/>
      <c r="E414" s="302"/>
      <c r="F414" s="318"/>
      <c r="G414" s="103">
        <v>2015</v>
      </c>
      <c r="H414" s="14">
        <f t="shared" si="17"/>
        <v>376.5</v>
      </c>
      <c r="I414" s="14">
        <v>337.5</v>
      </c>
      <c r="J414" s="14">
        <v>39</v>
      </c>
      <c r="K414" s="6"/>
      <c r="L414" s="122"/>
      <c r="M414" s="318"/>
    </row>
    <row r="415" spans="1:13" ht="15.75" customHeight="1" x14ac:dyDescent="0.25">
      <c r="A415" s="297">
        <f>A412+1</f>
        <v>119</v>
      </c>
      <c r="B415" s="297" t="s">
        <v>218</v>
      </c>
      <c r="C415" s="297" t="s">
        <v>247</v>
      </c>
      <c r="D415" s="297" t="s">
        <v>177</v>
      </c>
      <c r="E415" s="297" t="s">
        <v>168</v>
      </c>
      <c r="F415" s="299" t="s">
        <v>46</v>
      </c>
      <c r="G415" s="34" t="s">
        <v>169</v>
      </c>
      <c r="H415" s="34">
        <f t="shared" si="17"/>
        <v>554.11000000000013</v>
      </c>
      <c r="I415" s="34">
        <f>SUM(I416:I418)</f>
        <v>492.16000000000008</v>
      </c>
      <c r="J415" s="34">
        <f>SUM(J416:J418)</f>
        <v>61.95</v>
      </c>
      <c r="K415" s="6"/>
      <c r="L415" s="122"/>
      <c r="M415" s="299" t="s">
        <v>224</v>
      </c>
    </row>
    <row r="416" spans="1:13" ht="15.75" x14ac:dyDescent="0.25">
      <c r="A416" s="298"/>
      <c r="B416" s="298"/>
      <c r="C416" s="298"/>
      <c r="D416" s="298"/>
      <c r="E416" s="298"/>
      <c r="F416" s="300"/>
      <c r="G416" s="103">
        <v>2014</v>
      </c>
      <c r="H416" s="14">
        <f t="shared" si="17"/>
        <v>158.74</v>
      </c>
      <c r="I416" s="14">
        <v>140.18</v>
      </c>
      <c r="J416" s="14">
        <v>18.559999999999999</v>
      </c>
      <c r="K416" s="6"/>
      <c r="L416" s="122"/>
      <c r="M416" s="300"/>
    </row>
    <row r="417" spans="1:13" ht="15.75" x14ac:dyDescent="0.25">
      <c r="A417" s="298"/>
      <c r="B417" s="298"/>
      <c r="C417" s="298"/>
      <c r="D417" s="298"/>
      <c r="E417" s="298"/>
      <c r="F417" s="300"/>
      <c r="G417" s="103">
        <v>2015</v>
      </c>
      <c r="H417" s="14">
        <f t="shared" si="17"/>
        <v>151.06</v>
      </c>
      <c r="I417" s="14">
        <v>134.4</v>
      </c>
      <c r="J417" s="14">
        <v>16.66</v>
      </c>
      <c r="K417" s="6"/>
      <c r="L417" s="122"/>
      <c r="M417" s="300"/>
    </row>
    <row r="418" spans="1:13" ht="15.75" x14ac:dyDescent="0.25">
      <c r="A418" s="302"/>
      <c r="B418" s="302"/>
      <c r="C418" s="302"/>
      <c r="D418" s="302"/>
      <c r="E418" s="302"/>
      <c r="F418" s="318"/>
      <c r="G418" s="103">
        <v>2016</v>
      </c>
      <c r="H418" s="14">
        <f t="shared" si="17"/>
        <v>244.31</v>
      </c>
      <c r="I418" s="14">
        <v>217.58</v>
      </c>
      <c r="J418" s="14">
        <v>26.73</v>
      </c>
      <c r="K418" s="6"/>
      <c r="L418" s="122"/>
      <c r="M418" s="318"/>
    </row>
    <row r="419" spans="1:13" ht="15.75" customHeight="1" x14ac:dyDescent="0.25">
      <c r="A419" s="297">
        <f>A415+1</f>
        <v>120</v>
      </c>
      <c r="B419" s="297" t="s">
        <v>218</v>
      </c>
      <c r="C419" s="297" t="s">
        <v>258</v>
      </c>
      <c r="D419" s="297" t="s">
        <v>178</v>
      </c>
      <c r="E419" s="297" t="s">
        <v>168</v>
      </c>
      <c r="F419" s="299" t="s">
        <v>46</v>
      </c>
      <c r="G419" s="34" t="s">
        <v>169</v>
      </c>
      <c r="H419" s="34">
        <f t="shared" si="17"/>
        <v>3176.23</v>
      </c>
      <c r="I419" s="34">
        <f>SUM(I420:I422)</f>
        <v>2813.75</v>
      </c>
      <c r="J419" s="34">
        <f>SUM(J420:J422)</f>
        <v>362.47999999999996</v>
      </c>
      <c r="K419" s="6"/>
      <c r="L419" s="122"/>
      <c r="M419" s="299" t="s">
        <v>224</v>
      </c>
    </row>
    <row r="420" spans="1:13" ht="15.75" x14ac:dyDescent="0.25">
      <c r="A420" s="298"/>
      <c r="B420" s="298"/>
      <c r="C420" s="298"/>
      <c r="D420" s="298"/>
      <c r="E420" s="298"/>
      <c r="F420" s="300"/>
      <c r="G420" s="103">
        <v>2014</v>
      </c>
      <c r="H420" s="14">
        <f t="shared" si="17"/>
        <v>1400.06</v>
      </c>
      <c r="I420" s="14">
        <v>1233.21</v>
      </c>
      <c r="J420" s="14">
        <v>166.85</v>
      </c>
      <c r="K420" s="6"/>
      <c r="L420" s="122"/>
      <c r="M420" s="300"/>
    </row>
    <row r="421" spans="1:13" ht="15.75" x14ac:dyDescent="0.25">
      <c r="A421" s="298"/>
      <c r="B421" s="298"/>
      <c r="C421" s="298"/>
      <c r="D421" s="298"/>
      <c r="E421" s="298"/>
      <c r="F421" s="300"/>
      <c r="G421" s="103">
        <v>2015</v>
      </c>
      <c r="H421" s="14">
        <f t="shared" si="17"/>
        <v>1505.08</v>
      </c>
      <c r="I421" s="14">
        <v>1339.1</v>
      </c>
      <c r="J421" s="14">
        <v>165.98</v>
      </c>
      <c r="K421" s="6"/>
      <c r="L421" s="122"/>
      <c r="M421" s="300"/>
    </row>
    <row r="422" spans="1:13" ht="15.75" x14ac:dyDescent="0.25">
      <c r="A422" s="302"/>
      <c r="B422" s="302"/>
      <c r="C422" s="302"/>
      <c r="D422" s="302"/>
      <c r="E422" s="302"/>
      <c r="F422" s="318"/>
      <c r="G422" s="103">
        <v>2016</v>
      </c>
      <c r="H422" s="14">
        <f t="shared" si="17"/>
        <v>271.08999999999997</v>
      </c>
      <c r="I422" s="14">
        <v>241.44</v>
      </c>
      <c r="J422" s="14">
        <v>29.65</v>
      </c>
      <c r="K422" s="6"/>
      <c r="L422" s="122"/>
      <c r="M422" s="318"/>
    </row>
    <row r="423" spans="1:13" ht="15.75" customHeight="1" x14ac:dyDescent="0.25">
      <c r="A423" s="297">
        <f>A419+1</f>
        <v>121</v>
      </c>
      <c r="B423" s="297" t="s">
        <v>218</v>
      </c>
      <c r="C423" s="297" t="s">
        <v>245</v>
      </c>
      <c r="D423" s="297" t="s">
        <v>179</v>
      </c>
      <c r="E423" s="297" t="s">
        <v>168</v>
      </c>
      <c r="F423" s="299" t="s">
        <v>46</v>
      </c>
      <c r="G423" s="34" t="s">
        <v>169</v>
      </c>
      <c r="H423" s="34">
        <f t="shared" si="17"/>
        <v>737.18</v>
      </c>
      <c r="I423" s="34">
        <f>SUM(I424:I426)</f>
        <v>661.15</v>
      </c>
      <c r="J423" s="34">
        <f>SUM(J424:J426)</f>
        <v>76.03</v>
      </c>
      <c r="K423" s="6"/>
      <c r="L423" s="122"/>
      <c r="M423" s="299" t="s">
        <v>224</v>
      </c>
    </row>
    <row r="424" spans="1:13" ht="15.75" x14ac:dyDescent="0.25">
      <c r="A424" s="298"/>
      <c r="B424" s="298"/>
      <c r="C424" s="298"/>
      <c r="D424" s="298"/>
      <c r="E424" s="298"/>
      <c r="F424" s="300"/>
      <c r="G424" s="103">
        <v>2014</v>
      </c>
      <c r="H424" s="14">
        <f t="shared" si="17"/>
        <v>223</v>
      </c>
      <c r="I424" s="14">
        <v>200</v>
      </c>
      <c r="J424" s="14">
        <v>23</v>
      </c>
      <c r="K424" s="6"/>
      <c r="L424" s="122"/>
      <c r="M424" s="300"/>
    </row>
    <row r="425" spans="1:13" ht="15.75" x14ac:dyDescent="0.25">
      <c r="A425" s="298"/>
      <c r="B425" s="298"/>
      <c r="C425" s="298"/>
      <c r="D425" s="298"/>
      <c r="E425" s="298"/>
      <c r="F425" s="300"/>
      <c r="G425" s="103">
        <v>2015</v>
      </c>
      <c r="H425" s="14">
        <f t="shared" si="17"/>
        <v>334.5</v>
      </c>
      <c r="I425" s="14">
        <v>300</v>
      </c>
      <c r="J425" s="14">
        <v>34.5</v>
      </c>
      <c r="K425" s="6"/>
      <c r="L425" s="122"/>
      <c r="M425" s="300"/>
    </row>
    <row r="426" spans="1:13" ht="15.75" x14ac:dyDescent="0.25">
      <c r="A426" s="302"/>
      <c r="B426" s="302"/>
      <c r="C426" s="302"/>
      <c r="D426" s="302"/>
      <c r="E426" s="302"/>
      <c r="F426" s="318"/>
      <c r="G426" s="103">
        <v>2016</v>
      </c>
      <c r="H426" s="14">
        <f t="shared" si="17"/>
        <v>179.68</v>
      </c>
      <c r="I426" s="14">
        <v>161.15</v>
      </c>
      <c r="J426" s="14">
        <v>18.53</v>
      </c>
      <c r="K426" s="6"/>
      <c r="L426" s="122"/>
      <c r="M426" s="318"/>
    </row>
    <row r="427" spans="1:13" ht="15.75" customHeight="1" x14ac:dyDescent="0.25">
      <c r="A427" s="297">
        <f>A423+1</f>
        <v>122</v>
      </c>
      <c r="B427" s="297" t="s">
        <v>218</v>
      </c>
      <c r="C427" s="297" t="s">
        <v>251</v>
      </c>
      <c r="D427" s="297" t="s">
        <v>180</v>
      </c>
      <c r="E427" s="297" t="s">
        <v>168</v>
      </c>
      <c r="F427" s="299" t="s">
        <v>44</v>
      </c>
      <c r="G427" s="34" t="s">
        <v>169</v>
      </c>
      <c r="H427" s="34">
        <f t="shared" si="17"/>
        <v>342.09999999999997</v>
      </c>
      <c r="I427" s="34">
        <f>SUM(I428:I430)</f>
        <v>305.89999999999998</v>
      </c>
      <c r="J427" s="34">
        <f>SUM(J428:J430)</f>
        <v>36.200000000000003</v>
      </c>
      <c r="K427" s="6"/>
      <c r="L427" s="122"/>
      <c r="M427" s="299" t="s">
        <v>224</v>
      </c>
    </row>
    <row r="428" spans="1:13" ht="15.75" x14ac:dyDescent="0.25">
      <c r="A428" s="298"/>
      <c r="B428" s="298"/>
      <c r="C428" s="298"/>
      <c r="D428" s="298"/>
      <c r="E428" s="298"/>
      <c r="F428" s="300"/>
      <c r="G428" s="103">
        <v>2015</v>
      </c>
      <c r="H428" s="14">
        <f t="shared" si="17"/>
        <v>61.34</v>
      </c>
      <c r="I428" s="14">
        <v>54.34</v>
      </c>
      <c r="J428" s="14">
        <v>7</v>
      </c>
      <c r="K428" s="6"/>
      <c r="L428" s="122"/>
      <c r="M428" s="300"/>
    </row>
    <row r="429" spans="1:13" ht="15.75" x14ac:dyDescent="0.25">
      <c r="A429" s="298"/>
      <c r="B429" s="298"/>
      <c r="C429" s="298"/>
      <c r="D429" s="298"/>
      <c r="E429" s="298"/>
      <c r="F429" s="300"/>
      <c r="G429" s="103">
        <v>2016</v>
      </c>
      <c r="H429" s="14">
        <f t="shared" si="17"/>
        <v>94.75</v>
      </c>
      <c r="I429" s="14">
        <v>84.75</v>
      </c>
      <c r="J429" s="14">
        <v>10</v>
      </c>
      <c r="K429" s="6"/>
      <c r="L429" s="3"/>
      <c r="M429" s="300"/>
    </row>
    <row r="430" spans="1:13" ht="15.75" x14ac:dyDescent="0.25">
      <c r="A430" s="302"/>
      <c r="B430" s="302"/>
      <c r="C430" s="302"/>
      <c r="D430" s="302"/>
      <c r="E430" s="302"/>
      <c r="F430" s="318"/>
      <c r="G430" s="103">
        <v>2017</v>
      </c>
      <c r="H430" s="14">
        <f t="shared" si="17"/>
        <v>186.01</v>
      </c>
      <c r="I430" s="14">
        <v>166.81</v>
      </c>
      <c r="J430" s="14">
        <v>19.2</v>
      </c>
      <c r="K430" s="6"/>
      <c r="L430" s="3"/>
      <c r="M430" s="318"/>
    </row>
    <row r="431" spans="1:13" ht="15.75" customHeight="1" x14ac:dyDescent="0.25">
      <c r="A431" s="297">
        <f>A427+1</f>
        <v>123</v>
      </c>
      <c r="B431" s="297" t="s">
        <v>218</v>
      </c>
      <c r="C431" s="297" t="s">
        <v>231</v>
      </c>
      <c r="D431" s="297" t="s">
        <v>181</v>
      </c>
      <c r="E431" s="297" t="s">
        <v>168</v>
      </c>
      <c r="F431" s="299" t="s">
        <v>45</v>
      </c>
      <c r="G431" s="34" t="s">
        <v>169</v>
      </c>
      <c r="H431" s="34">
        <f t="shared" si="17"/>
        <v>300.10000000000002</v>
      </c>
      <c r="I431" s="34">
        <f>SUM(I432:I433)</f>
        <v>269.10000000000002</v>
      </c>
      <c r="J431" s="34">
        <f>SUM(J432:J433)</f>
        <v>31</v>
      </c>
      <c r="K431" s="6"/>
      <c r="L431" s="3"/>
      <c r="M431" s="299" t="s">
        <v>224</v>
      </c>
    </row>
    <row r="432" spans="1:13" ht="15.75" x14ac:dyDescent="0.25">
      <c r="A432" s="298"/>
      <c r="B432" s="298"/>
      <c r="C432" s="298"/>
      <c r="D432" s="298"/>
      <c r="E432" s="298"/>
      <c r="F432" s="300"/>
      <c r="G432" s="103">
        <v>2014</v>
      </c>
      <c r="H432" s="14">
        <f t="shared" si="17"/>
        <v>111.5</v>
      </c>
      <c r="I432" s="14">
        <v>100</v>
      </c>
      <c r="J432" s="14">
        <v>11.5</v>
      </c>
      <c r="K432" s="6"/>
      <c r="L432" s="3"/>
      <c r="M432" s="300"/>
    </row>
    <row r="433" spans="1:13" ht="15.75" x14ac:dyDescent="0.25">
      <c r="A433" s="302"/>
      <c r="B433" s="302"/>
      <c r="C433" s="302"/>
      <c r="D433" s="302"/>
      <c r="E433" s="302"/>
      <c r="F433" s="318"/>
      <c r="G433" s="103">
        <v>2015</v>
      </c>
      <c r="H433" s="14">
        <f t="shared" si="17"/>
        <v>188.6</v>
      </c>
      <c r="I433" s="14">
        <v>169.1</v>
      </c>
      <c r="J433" s="14">
        <v>19.5</v>
      </c>
      <c r="K433" s="6"/>
      <c r="L433" s="3"/>
      <c r="M433" s="318"/>
    </row>
    <row r="434" spans="1:13" ht="15.75" customHeight="1" x14ac:dyDescent="0.25">
      <c r="A434" s="297">
        <f>A431+1</f>
        <v>124</v>
      </c>
      <c r="B434" s="297" t="s">
        <v>218</v>
      </c>
      <c r="C434" s="297" t="s">
        <v>245</v>
      </c>
      <c r="D434" s="297" t="s">
        <v>182</v>
      </c>
      <c r="E434" s="297" t="s">
        <v>168</v>
      </c>
      <c r="F434" s="299" t="s">
        <v>45</v>
      </c>
      <c r="G434" s="34" t="s">
        <v>169</v>
      </c>
      <c r="H434" s="34">
        <f t="shared" si="17"/>
        <v>166.57000000000002</v>
      </c>
      <c r="I434" s="34">
        <f>SUM(I435:I436)</f>
        <v>149.17000000000002</v>
      </c>
      <c r="J434" s="34">
        <f>SUM(J435:J436)</f>
        <v>17.399999999999999</v>
      </c>
      <c r="K434" s="6"/>
      <c r="L434" s="3"/>
      <c r="M434" s="297" t="s">
        <v>224</v>
      </c>
    </row>
    <row r="435" spans="1:13" ht="15.75" x14ac:dyDescent="0.25">
      <c r="A435" s="298"/>
      <c r="B435" s="298"/>
      <c r="C435" s="298"/>
      <c r="D435" s="298"/>
      <c r="E435" s="298"/>
      <c r="F435" s="300"/>
      <c r="G435" s="103">
        <v>2014</v>
      </c>
      <c r="H435" s="14">
        <f t="shared" si="17"/>
        <v>110.21000000000001</v>
      </c>
      <c r="I435" s="14">
        <v>98.81</v>
      </c>
      <c r="J435" s="14">
        <v>11.4</v>
      </c>
      <c r="K435" s="6"/>
      <c r="L435" s="3"/>
      <c r="M435" s="298"/>
    </row>
    <row r="436" spans="1:13" ht="15.75" x14ac:dyDescent="0.25">
      <c r="A436" s="302"/>
      <c r="B436" s="302"/>
      <c r="C436" s="302"/>
      <c r="D436" s="302"/>
      <c r="E436" s="302"/>
      <c r="F436" s="318"/>
      <c r="G436" s="103">
        <v>2015</v>
      </c>
      <c r="H436" s="14">
        <f t="shared" si="17"/>
        <v>56.36</v>
      </c>
      <c r="I436" s="14">
        <v>50.36</v>
      </c>
      <c r="J436" s="14">
        <v>6</v>
      </c>
      <c r="K436" s="6"/>
      <c r="L436" s="3"/>
      <c r="M436" s="302"/>
    </row>
    <row r="437" spans="1:13" ht="15.75" customHeight="1" x14ac:dyDescent="0.25">
      <c r="A437" s="297">
        <f>A434+1</f>
        <v>125</v>
      </c>
      <c r="B437" s="297" t="s">
        <v>218</v>
      </c>
      <c r="C437" s="297" t="s">
        <v>251</v>
      </c>
      <c r="D437" s="297" t="s">
        <v>183</v>
      </c>
      <c r="E437" s="297" t="s">
        <v>184</v>
      </c>
      <c r="F437" s="299" t="s">
        <v>43</v>
      </c>
      <c r="G437" s="34" t="s">
        <v>169</v>
      </c>
      <c r="H437" s="34">
        <f t="shared" si="17"/>
        <v>1192.4000000000001</v>
      </c>
      <c r="I437" s="34">
        <f>SUM(I438:I441)</f>
        <v>1192.4000000000001</v>
      </c>
      <c r="J437" s="34">
        <f>SUM(J438:J441)</f>
        <v>0</v>
      </c>
      <c r="K437" s="6"/>
      <c r="L437" s="3"/>
      <c r="M437" s="299" t="s">
        <v>224</v>
      </c>
    </row>
    <row r="438" spans="1:13" ht="15.75" x14ac:dyDescent="0.25">
      <c r="A438" s="298"/>
      <c r="B438" s="298"/>
      <c r="C438" s="298"/>
      <c r="D438" s="298"/>
      <c r="E438" s="298"/>
      <c r="F438" s="300"/>
      <c r="G438" s="103">
        <v>2014</v>
      </c>
      <c r="H438" s="14">
        <f t="shared" si="17"/>
        <v>914.2</v>
      </c>
      <c r="I438" s="14">
        <v>914.2</v>
      </c>
      <c r="J438" s="6"/>
      <c r="K438" s="6"/>
      <c r="L438" s="3"/>
      <c r="M438" s="300"/>
    </row>
    <row r="439" spans="1:13" ht="15.75" x14ac:dyDescent="0.25">
      <c r="A439" s="298"/>
      <c r="B439" s="298"/>
      <c r="C439" s="298"/>
      <c r="D439" s="298"/>
      <c r="E439" s="298"/>
      <c r="F439" s="300"/>
      <c r="G439" s="103">
        <v>2015</v>
      </c>
      <c r="H439" s="14">
        <f t="shared" si="17"/>
        <v>3</v>
      </c>
      <c r="I439" s="14">
        <v>3</v>
      </c>
      <c r="J439" s="6"/>
      <c r="K439" s="6"/>
      <c r="L439" s="3"/>
      <c r="M439" s="300"/>
    </row>
    <row r="440" spans="1:13" ht="15.75" x14ac:dyDescent="0.25">
      <c r="A440" s="298"/>
      <c r="B440" s="298"/>
      <c r="C440" s="298"/>
      <c r="D440" s="298"/>
      <c r="E440" s="298"/>
      <c r="F440" s="300"/>
      <c r="G440" s="103">
        <v>2016</v>
      </c>
      <c r="H440" s="14">
        <f t="shared" si="17"/>
        <v>129.93</v>
      </c>
      <c r="I440" s="14">
        <v>129.93</v>
      </c>
      <c r="J440" s="6"/>
      <c r="K440" s="6"/>
      <c r="L440" s="3"/>
      <c r="M440" s="300"/>
    </row>
    <row r="441" spans="1:13" ht="15.75" x14ac:dyDescent="0.25">
      <c r="A441" s="302"/>
      <c r="B441" s="302"/>
      <c r="C441" s="302"/>
      <c r="D441" s="302"/>
      <c r="E441" s="302"/>
      <c r="F441" s="318"/>
      <c r="G441" s="103">
        <v>2017</v>
      </c>
      <c r="H441" s="14">
        <f t="shared" si="17"/>
        <v>145.27000000000001</v>
      </c>
      <c r="I441" s="14">
        <v>145.27000000000001</v>
      </c>
      <c r="J441" s="6"/>
      <c r="K441" s="6"/>
      <c r="L441" s="3"/>
      <c r="M441" s="318"/>
    </row>
    <row r="442" spans="1:13" ht="15.75" customHeight="1" x14ac:dyDescent="0.25">
      <c r="A442" s="297">
        <f>A437+1</f>
        <v>126</v>
      </c>
      <c r="B442" s="297" t="s">
        <v>218</v>
      </c>
      <c r="C442" s="297" t="s">
        <v>247</v>
      </c>
      <c r="D442" s="297" t="s">
        <v>185</v>
      </c>
      <c r="E442" s="297" t="s">
        <v>184</v>
      </c>
      <c r="F442" s="299" t="s">
        <v>53</v>
      </c>
      <c r="G442" s="34" t="s">
        <v>169</v>
      </c>
      <c r="H442" s="34">
        <f t="shared" si="17"/>
        <v>3373.7</v>
      </c>
      <c r="I442" s="34">
        <f>SUM(I443:I444)</f>
        <v>3373.7</v>
      </c>
      <c r="J442" s="6"/>
      <c r="K442" s="6"/>
      <c r="L442" s="3"/>
      <c r="M442" s="299" t="s">
        <v>224</v>
      </c>
    </row>
    <row r="443" spans="1:13" ht="15.75" x14ac:dyDescent="0.25">
      <c r="A443" s="298"/>
      <c r="B443" s="298"/>
      <c r="C443" s="298"/>
      <c r="D443" s="298"/>
      <c r="E443" s="298"/>
      <c r="F443" s="300"/>
      <c r="G443" s="103">
        <v>2018</v>
      </c>
      <c r="H443" s="14">
        <f t="shared" si="17"/>
        <v>1289.3</v>
      </c>
      <c r="I443" s="14">
        <v>1289.3</v>
      </c>
      <c r="J443" s="6"/>
      <c r="K443" s="6"/>
      <c r="L443" s="3"/>
      <c r="M443" s="300"/>
    </row>
    <row r="444" spans="1:13" ht="15.75" x14ac:dyDescent="0.25">
      <c r="A444" s="302"/>
      <c r="B444" s="302"/>
      <c r="C444" s="302"/>
      <c r="D444" s="302"/>
      <c r="E444" s="302"/>
      <c r="F444" s="318"/>
      <c r="G444" s="103">
        <v>2019</v>
      </c>
      <c r="H444" s="14">
        <f t="shared" si="17"/>
        <v>2084.4</v>
      </c>
      <c r="I444" s="14">
        <v>2084.4</v>
      </c>
      <c r="J444" s="6"/>
      <c r="K444" s="6"/>
      <c r="L444" s="3"/>
      <c r="M444" s="318"/>
    </row>
    <row r="445" spans="1:13" ht="15.75" customHeight="1" x14ac:dyDescent="0.25">
      <c r="A445" s="297">
        <f>A442+1</f>
        <v>127</v>
      </c>
      <c r="B445" s="297" t="s">
        <v>218</v>
      </c>
      <c r="C445" s="297" t="s">
        <v>240</v>
      </c>
      <c r="D445" s="297" t="s">
        <v>186</v>
      </c>
      <c r="E445" s="297" t="s">
        <v>184</v>
      </c>
      <c r="F445" s="299" t="s">
        <v>187</v>
      </c>
      <c r="G445" s="34" t="s">
        <v>169</v>
      </c>
      <c r="H445" s="34">
        <f t="shared" si="17"/>
        <v>2016.17</v>
      </c>
      <c r="I445" s="34">
        <f>SUM(I446:I449)</f>
        <v>2016.17</v>
      </c>
      <c r="J445" s="6"/>
      <c r="K445" s="6"/>
      <c r="L445" s="3"/>
      <c r="M445" s="299" t="s">
        <v>224</v>
      </c>
    </row>
    <row r="446" spans="1:13" ht="15.75" x14ac:dyDescent="0.25">
      <c r="A446" s="298"/>
      <c r="B446" s="298"/>
      <c r="C446" s="298"/>
      <c r="D446" s="298"/>
      <c r="E446" s="298"/>
      <c r="F446" s="300"/>
      <c r="G446" s="103">
        <v>2014</v>
      </c>
      <c r="H446" s="14">
        <f t="shared" si="17"/>
        <v>15</v>
      </c>
      <c r="I446" s="14">
        <v>15</v>
      </c>
      <c r="J446" s="6"/>
      <c r="K446" s="6"/>
      <c r="L446" s="3"/>
      <c r="M446" s="300"/>
    </row>
    <row r="447" spans="1:13" ht="15.75" x14ac:dyDescent="0.25">
      <c r="A447" s="298"/>
      <c r="B447" s="298"/>
      <c r="C447" s="298"/>
      <c r="D447" s="298"/>
      <c r="E447" s="298"/>
      <c r="F447" s="300"/>
      <c r="G447" s="103">
        <v>2015</v>
      </c>
      <c r="H447" s="14">
        <f t="shared" si="17"/>
        <v>193</v>
      </c>
      <c r="I447" s="14">
        <v>193</v>
      </c>
      <c r="J447" s="6"/>
      <c r="K447" s="6"/>
      <c r="L447" s="3"/>
      <c r="M447" s="300"/>
    </row>
    <row r="448" spans="1:13" ht="15.75" x14ac:dyDescent="0.25">
      <c r="A448" s="298"/>
      <c r="B448" s="298"/>
      <c r="C448" s="298"/>
      <c r="D448" s="298"/>
      <c r="E448" s="298"/>
      <c r="F448" s="300"/>
      <c r="G448" s="103">
        <v>2016</v>
      </c>
      <c r="H448" s="14">
        <f t="shared" si="17"/>
        <v>647.87</v>
      </c>
      <c r="I448" s="14">
        <v>647.87</v>
      </c>
      <c r="J448" s="6"/>
      <c r="K448" s="6"/>
      <c r="L448" s="3"/>
      <c r="M448" s="300"/>
    </row>
    <row r="449" spans="1:13" ht="15.75" x14ac:dyDescent="0.25">
      <c r="A449" s="298"/>
      <c r="B449" s="298"/>
      <c r="C449" s="298"/>
      <c r="D449" s="298"/>
      <c r="E449" s="298"/>
      <c r="F449" s="300"/>
      <c r="G449" s="103">
        <v>2017</v>
      </c>
      <c r="H449" s="14">
        <f t="shared" si="17"/>
        <v>1160.3</v>
      </c>
      <c r="I449" s="14">
        <v>1160.3</v>
      </c>
      <c r="J449" s="6"/>
      <c r="K449" s="6"/>
      <c r="L449" s="3"/>
      <c r="M449" s="300"/>
    </row>
    <row r="450" spans="1:13" ht="15.75" x14ac:dyDescent="0.25">
      <c r="A450" s="302"/>
      <c r="B450" s="302"/>
      <c r="C450" s="302"/>
      <c r="D450" s="302"/>
      <c r="E450" s="302"/>
      <c r="F450" s="318"/>
      <c r="G450" s="103">
        <v>2018</v>
      </c>
      <c r="H450" s="14">
        <f t="shared" si="17"/>
        <v>831.7</v>
      </c>
      <c r="I450" s="14">
        <v>831.7</v>
      </c>
      <c r="J450" s="6"/>
      <c r="K450" s="6"/>
      <c r="L450" s="3"/>
      <c r="M450" s="318"/>
    </row>
    <row r="451" spans="1:13" ht="15.75" customHeight="1" x14ac:dyDescent="0.25">
      <c r="A451" s="297">
        <f>A445+1</f>
        <v>128</v>
      </c>
      <c r="B451" s="297" t="s">
        <v>218</v>
      </c>
      <c r="C451" s="297" t="s">
        <v>252</v>
      </c>
      <c r="D451" s="297" t="s">
        <v>188</v>
      </c>
      <c r="E451" s="297" t="s">
        <v>184</v>
      </c>
      <c r="F451" s="299" t="s">
        <v>187</v>
      </c>
      <c r="G451" s="34" t="s">
        <v>169</v>
      </c>
      <c r="H451" s="34">
        <f t="shared" si="17"/>
        <v>1281.4000000000001</v>
      </c>
      <c r="I451" s="34">
        <f>SUM(I452:I455)</f>
        <v>1281.4000000000001</v>
      </c>
      <c r="J451" s="6">
        <f>SUM(J452:J455)</f>
        <v>0</v>
      </c>
      <c r="K451" s="6"/>
      <c r="L451" s="3"/>
      <c r="M451" s="299" t="s">
        <v>224</v>
      </c>
    </row>
    <row r="452" spans="1:13" ht="15.75" x14ac:dyDescent="0.25">
      <c r="A452" s="298"/>
      <c r="B452" s="298"/>
      <c r="C452" s="298"/>
      <c r="D452" s="298"/>
      <c r="E452" s="298"/>
      <c r="F452" s="300"/>
      <c r="G452" s="103">
        <v>2014</v>
      </c>
      <c r="H452" s="14">
        <f t="shared" si="17"/>
        <v>28.9</v>
      </c>
      <c r="I452" s="14">
        <v>28.9</v>
      </c>
      <c r="J452" s="6"/>
      <c r="K452" s="6"/>
      <c r="L452" s="3"/>
      <c r="M452" s="300"/>
    </row>
    <row r="453" spans="1:13" ht="15.75" x14ac:dyDescent="0.25">
      <c r="A453" s="298"/>
      <c r="B453" s="298"/>
      <c r="C453" s="298"/>
      <c r="D453" s="298"/>
      <c r="E453" s="298"/>
      <c r="F453" s="300"/>
      <c r="G453" s="103">
        <v>2015</v>
      </c>
      <c r="H453" s="14">
        <f t="shared" si="17"/>
        <v>2.1</v>
      </c>
      <c r="I453" s="14">
        <v>2.1</v>
      </c>
      <c r="J453" s="6"/>
      <c r="K453" s="6"/>
      <c r="L453" s="3"/>
      <c r="M453" s="300"/>
    </row>
    <row r="454" spans="1:13" ht="15.75" x14ac:dyDescent="0.25">
      <c r="A454" s="298"/>
      <c r="B454" s="298"/>
      <c r="C454" s="298"/>
      <c r="D454" s="298"/>
      <c r="E454" s="298"/>
      <c r="F454" s="300"/>
      <c r="G454" s="103">
        <v>2016</v>
      </c>
      <c r="H454" s="14">
        <f t="shared" si="17"/>
        <v>232.9</v>
      </c>
      <c r="I454" s="14">
        <v>232.9</v>
      </c>
      <c r="J454" s="6"/>
      <c r="K454" s="6"/>
      <c r="L454" s="3"/>
      <c r="M454" s="300"/>
    </row>
    <row r="455" spans="1:13" ht="15.75" x14ac:dyDescent="0.25">
      <c r="A455" s="298"/>
      <c r="B455" s="298"/>
      <c r="C455" s="298"/>
      <c r="D455" s="298"/>
      <c r="E455" s="298"/>
      <c r="F455" s="300"/>
      <c r="G455" s="103">
        <v>2017</v>
      </c>
      <c r="H455" s="14">
        <f t="shared" si="17"/>
        <v>1017.5</v>
      </c>
      <c r="I455" s="14">
        <v>1017.5</v>
      </c>
      <c r="J455" s="6"/>
      <c r="K455" s="6"/>
      <c r="L455" s="3"/>
      <c r="M455" s="300"/>
    </row>
    <row r="456" spans="1:13" ht="15.75" x14ac:dyDescent="0.25">
      <c r="A456" s="302"/>
      <c r="B456" s="302"/>
      <c r="C456" s="302"/>
      <c r="D456" s="302"/>
      <c r="E456" s="302"/>
      <c r="F456" s="318"/>
      <c r="G456" s="103">
        <v>2018</v>
      </c>
      <c r="H456" s="14">
        <f t="shared" si="17"/>
        <v>975.1</v>
      </c>
      <c r="I456" s="14">
        <v>975.1</v>
      </c>
      <c r="J456" s="6"/>
      <c r="K456" s="6"/>
      <c r="L456" s="3"/>
      <c r="M456" s="318"/>
    </row>
    <row r="457" spans="1:13" ht="15.75" customHeight="1" x14ac:dyDescent="0.25">
      <c r="A457" s="297">
        <f>A451+1</f>
        <v>129</v>
      </c>
      <c r="B457" s="297" t="s">
        <v>218</v>
      </c>
      <c r="C457" s="297" t="s">
        <v>238</v>
      </c>
      <c r="D457" s="297" t="s">
        <v>189</v>
      </c>
      <c r="E457" s="297" t="s">
        <v>184</v>
      </c>
      <c r="F457" s="299" t="s">
        <v>187</v>
      </c>
      <c r="G457" s="34" t="s">
        <v>169</v>
      </c>
      <c r="H457" s="34">
        <f t="shared" si="17"/>
        <v>219.60000000000002</v>
      </c>
      <c r="I457" s="34">
        <f>SUM(I458:I461)</f>
        <v>219.60000000000002</v>
      </c>
      <c r="J457" s="6">
        <f>SUM(J458:J461)</f>
        <v>0</v>
      </c>
      <c r="K457" s="6"/>
      <c r="L457" s="3"/>
      <c r="M457" s="299" t="s">
        <v>224</v>
      </c>
    </row>
    <row r="458" spans="1:13" ht="15.75" x14ac:dyDescent="0.25">
      <c r="A458" s="298"/>
      <c r="B458" s="298"/>
      <c r="C458" s="298"/>
      <c r="D458" s="298"/>
      <c r="E458" s="298"/>
      <c r="F458" s="300"/>
      <c r="G458" s="103">
        <v>2014</v>
      </c>
      <c r="H458" s="14">
        <f t="shared" si="17"/>
        <v>10.5</v>
      </c>
      <c r="I458" s="14">
        <v>10.5</v>
      </c>
      <c r="J458" s="6"/>
      <c r="K458" s="6"/>
      <c r="L458" s="3"/>
      <c r="M458" s="300"/>
    </row>
    <row r="459" spans="1:13" ht="15.75" x14ac:dyDescent="0.25">
      <c r="A459" s="298"/>
      <c r="B459" s="298"/>
      <c r="C459" s="298"/>
      <c r="D459" s="298"/>
      <c r="E459" s="298"/>
      <c r="F459" s="300"/>
      <c r="G459" s="103">
        <v>2015</v>
      </c>
      <c r="H459" s="14">
        <f t="shared" si="17"/>
        <v>3.4</v>
      </c>
      <c r="I459" s="14">
        <v>3.4</v>
      </c>
      <c r="J459" s="6"/>
      <c r="K459" s="6"/>
      <c r="L459" s="3"/>
      <c r="M459" s="300"/>
    </row>
    <row r="460" spans="1:13" ht="15.75" x14ac:dyDescent="0.25">
      <c r="A460" s="298"/>
      <c r="B460" s="298"/>
      <c r="C460" s="298"/>
      <c r="D460" s="298"/>
      <c r="E460" s="298"/>
      <c r="F460" s="300"/>
      <c r="G460" s="103">
        <v>2016</v>
      </c>
      <c r="H460" s="14">
        <f t="shared" si="17"/>
        <v>134.9</v>
      </c>
      <c r="I460" s="14">
        <v>134.9</v>
      </c>
      <c r="J460" s="6"/>
      <c r="K460" s="6"/>
      <c r="L460" s="3"/>
      <c r="M460" s="300"/>
    </row>
    <row r="461" spans="1:13" ht="15.75" x14ac:dyDescent="0.25">
      <c r="A461" s="298"/>
      <c r="B461" s="298"/>
      <c r="C461" s="298"/>
      <c r="D461" s="298"/>
      <c r="E461" s="298"/>
      <c r="F461" s="300"/>
      <c r="G461" s="103">
        <v>2017</v>
      </c>
      <c r="H461" s="14">
        <f t="shared" si="17"/>
        <v>70.8</v>
      </c>
      <c r="I461" s="14">
        <v>70.8</v>
      </c>
      <c r="J461" s="6"/>
      <c r="K461" s="6"/>
      <c r="L461" s="3"/>
      <c r="M461" s="300"/>
    </row>
    <row r="462" spans="1:13" ht="15.75" x14ac:dyDescent="0.25">
      <c r="A462" s="302"/>
      <c r="B462" s="302"/>
      <c r="C462" s="302"/>
      <c r="D462" s="302"/>
      <c r="E462" s="302"/>
      <c r="F462" s="318"/>
      <c r="G462" s="103">
        <v>2018</v>
      </c>
      <c r="H462" s="14">
        <f t="shared" ref="H462:H525" si="18">SUM(I462:J462)</f>
        <v>62.5</v>
      </c>
      <c r="I462" s="14">
        <v>62.5</v>
      </c>
      <c r="J462" s="6"/>
      <c r="K462" s="6"/>
      <c r="L462" s="3"/>
      <c r="M462" s="318"/>
    </row>
    <row r="463" spans="1:13" ht="15.75" customHeight="1" x14ac:dyDescent="0.25">
      <c r="A463" s="297">
        <f>A457+1</f>
        <v>130</v>
      </c>
      <c r="B463" s="297" t="s">
        <v>218</v>
      </c>
      <c r="C463" s="297" t="s">
        <v>250</v>
      </c>
      <c r="D463" s="297" t="s">
        <v>190</v>
      </c>
      <c r="E463" s="297" t="s">
        <v>184</v>
      </c>
      <c r="F463" s="299" t="s">
        <v>187</v>
      </c>
      <c r="G463" s="34" t="s">
        <v>169</v>
      </c>
      <c r="H463" s="34">
        <f t="shared" si="18"/>
        <v>314.40000000000003</v>
      </c>
      <c r="I463" s="34">
        <f>SUM(I464:I467)</f>
        <v>314.40000000000003</v>
      </c>
      <c r="J463" s="6">
        <f>SUM(J464:J467)</f>
        <v>0</v>
      </c>
      <c r="K463" s="6"/>
      <c r="L463" s="3"/>
      <c r="M463" s="299" t="s">
        <v>224</v>
      </c>
    </row>
    <row r="464" spans="1:13" ht="15.75" x14ac:dyDescent="0.25">
      <c r="A464" s="298"/>
      <c r="B464" s="298"/>
      <c r="C464" s="298"/>
      <c r="D464" s="298"/>
      <c r="E464" s="298"/>
      <c r="F464" s="300"/>
      <c r="G464" s="103">
        <v>2014</v>
      </c>
      <c r="H464" s="14">
        <f t="shared" si="18"/>
        <v>90</v>
      </c>
      <c r="I464" s="14">
        <v>90</v>
      </c>
      <c r="J464" s="6"/>
      <c r="K464" s="6"/>
      <c r="L464" s="3"/>
      <c r="M464" s="300"/>
    </row>
    <row r="465" spans="1:13" ht="15.75" x14ac:dyDescent="0.25">
      <c r="A465" s="298"/>
      <c r="B465" s="298"/>
      <c r="C465" s="298"/>
      <c r="D465" s="298"/>
      <c r="E465" s="298"/>
      <c r="F465" s="300"/>
      <c r="G465" s="103">
        <v>2015</v>
      </c>
      <c r="H465" s="14">
        <f t="shared" si="18"/>
        <v>41.8</v>
      </c>
      <c r="I465" s="14">
        <v>41.8</v>
      </c>
      <c r="J465" s="6"/>
      <c r="K465" s="6"/>
      <c r="L465" s="3"/>
      <c r="M465" s="300"/>
    </row>
    <row r="466" spans="1:13" ht="15.75" x14ac:dyDescent="0.25">
      <c r="A466" s="298"/>
      <c r="B466" s="298"/>
      <c r="C466" s="298"/>
      <c r="D466" s="298"/>
      <c r="E466" s="298"/>
      <c r="F466" s="300"/>
      <c r="G466" s="103">
        <v>2016</v>
      </c>
      <c r="H466" s="14">
        <f t="shared" si="18"/>
        <v>121.5</v>
      </c>
      <c r="I466" s="14">
        <v>121.5</v>
      </c>
      <c r="J466" s="6"/>
      <c r="K466" s="6"/>
      <c r="L466" s="3"/>
      <c r="M466" s="300"/>
    </row>
    <row r="467" spans="1:13" ht="15.75" x14ac:dyDescent="0.25">
      <c r="A467" s="298"/>
      <c r="B467" s="298"/>
      <c r="C467" s="298"/>
      <c r="D467" s="298"/>
      <c r="E467" s="298"/>
      <c r="F467" s="300"/>
      <c r="G467" s="103">
        <v>2017</v>
      </c>
      <c r="H467" s="14">
        <f t="shared" si="18"/>
        <v>61.1</v>
      </c>
      <c r="I467" s="14">
        <v>61.1</v>
      </c>
      <c r="J467" s="6"/>
      <c r="K467" s="6"/>
      <c r="L467" s="3"/>
      <c r="M467" s="300"/>
    </row>
    <row r="468" spans="1:13" ht="15.75" x14ac:dyDescent="0.25">
      <c r="A468" s="302"/>
      <c r="B468" s="302"/>
      <c r="C468" s="302"/>
      <c r="D468" s="302"/>
      <c r="E468" s="302"/>
      <c r="F468" s="318"/>
      <c r="G468" s="103">
        <v>2018</v>
      </c>
      <c r="H468" s="14">
        <f t="shared" si="18"/>
        <v>44.5</v>
      </c>
      <c r="I468" s="14">
        <v>44.5</v>
      </c>
      <c r="J468" s="6"/>
      <c r="K468" s="6"/>
      <c r="L468" s="3"/>
      <c r="M468" s="318"/>
    </row>
    <row r="469" spans="1:13" ht="15.75" customHeight="1" x14ac:dyDescent="0.25">
      <c r="A469" s="297">
        <f>A463+1</f>
        <v>131</v>
      </c>
      <c r="B469" s="297" t="s">
        <v>218</v>
      </c>
      <c r="C469" s="297" t="s">
        <v>257</v>
      </c>
      <c r="D469" s="297" t="s">
        <v>191</v>
      </c>
      <c r="E469" s="297" t="s">
        <v>184</v>
      </c>
      <c r="F469" s="299" t="s">
        <v>187</v>
      </c>
      <c r="G469" s="34" t="s">
        <v>169</v>
      </c>
      <c r="H469" s="34">
        <f t="shared" si="18"/>
        <v>311</v>
      </c>
      <c r="I469" s="34">
        <f>SUM(I470:I473)</f>
        <v>311</v>
      </c>
      <c r="J469" s="6"/>
      <c r="K469" s="6"/>
      <c r="L469" s="3"/>
      <c r="M469" s="299" t="s">
        <v>224</v>
      </c>
    </row>
    <row r="470" spans="1:13" ht="15.75" x14ac:dyDescent="0.25">
      <c r="A470" s="298"/>
      <c r="B470" s="298"/>
      <c r="C470" s="298"/>
      <c r="D470" s="298"/>
      <c r="E470" s="298"/>
      <c r="F470" s="300"/>
      <c r="G470" s="103">
        <v>2014</v>
      </c>
      <c r="H470" s="14">
        <f t="shared" si="18"/>
        <v>7</v>
      </c>
      <c r="I470" s="14">
        <v>7</v>
      </c>
      <c r="J470" s="6"/>
      <c r="K470" s="6"/>
      <c r="L470" s="3"/>
      <c r="M470" s="300"/>
    </row>
    <row r="471" spans="1:13" ht="15.75" x14ac:dyDescent="0.25">
      <c r="A471" s="298"/>
      <c r="B471" s="298"/>
      <c r="C471" s="298"/>
      <c r="D471" s="298"/>
      <c r="E471" s="298"/>
      <c r="F471" s="300"/>
      <c r="G471" s="103">
        <v>2015</v>
      </c>
      <c r="H471" s="14">
        <f t="shared" si="18"/>
        <v>68</v>
      </c>
      <c r="I471" s="14">
        <v>68</v>
      </c>
      <c r="J471" s="6"/>
      <c r="K471" s="6"/>
      <c r="L471" s="3"/>
      <c r="M471" s="300"/>
    </row>
    <row r="472" spans="1:13" ht="15.75" x14ac:dyDescent="0.25">
      <c r="A472" s="298"/>
      <c r="B472" s="298"/>
      <c r="C472" s="298"/>
      <c r="D472" s="298"/>
      <c r="E472" s="298"/>
      <c r="F472" s="300"/>
      <c r="G472" s="103">
        <v>2016</v>
      </c>
      <c r="H472" s="14">
        <f t="shared" si="18"/>
        <v>181</v>
      </c>
      <c r="I472" s="14">
        <v>181</v>
      </c>
      <c r="J472" s="6"/>
      <c r="K472" s="6"/>
      <c r="L472" s="3"/>
      <c r="M472" s="300"/>
    </row>
    <row r="473" spans="1:13" ht="15.75" x14ac:dyDescent="0.25">
      <c r="A473" s="298"/>
      <c r="B473" s="298"/>
      <c r="C473" s="298"/>
      <c r="D473" s="298"/>
      <c r="E473" s="298"/>
      <c r="F473" s="300"/>
      <c r="G473" s="103">
        <v>2017</v>
      </c>
      <c r="H473" s="14">
        <f t="shared" si="18"/>
        <v>55</v>
      </c>
      <c r="I473" s="14">
        <v>55</v>
      </c>
      <c r="J473" s="6"/>
      <c r="K473" s="6"/>
      <c r="L473" s="3"/>
      <c r="M473" s="300"/>
    </row>
    <row r="474" spans="1:13" ht="15.75" x14ac:dyDescent="0.25">
      <c r="A474" s="302"/>
      <c r="B474" s="302"/>
      <c r="C474" s="302"/>
      <c r="D474" s="302"/>
      <c r="E474" s="302"/>
      <c r="F474" s="318"/>
      <c r="G474" s="103">
        <v>2018</v>
      </c>
      <c r="H474" s="14">
        <f t="shared" si="18"/>
        <v>57.3</v>
      </c>
      <c r="I474" s="14">
        <v>57.3</v>
      </c>
      <c r="J474" s="6"/>
      <c r="K474" s="6"/>
      <c r="L474" s="3"/>
      <c r="M474" s="318"/>
    </row>
    <row r="475" spans="1:13" ht="15.75" customHeight="1" x14ac:dyDescent="0.25">
      <c r="A475" s="297">
        <f>A469+1</f>
        <v>132</v>
      </c>
      <c r="B475" s="297" t="s">
        <v>218</v>
      </c>
      <c r="C475" s="297" t="s">
        <v>254</v>
      </c>
      <c r="D475" s="297" t="s">
        <v>192</v>
      </c>
      <c r="E475" s="297" t="s">
        <v>184</v>
      </c>
      <c r="F475" s="299" t="s">
        <v>43</v>
      </c>
      <c r="G475" s="34" t="s">
        <v>169</v>
      </c>
      <c r="H475" s="34">
        <f t="shared" si="18"/>
        <v>2756.5</v>
      </c>
      <c r="I475" s="34">
        <f>SUM(I476:I479)</f>
        <v>2756.5</v>
      </c>
      <c r="J475" s="6"/>
      <c r="K475" s="6"/>
      <c r="L475" s="3"/>
      <c r="M475" s="299" t="s">
        <v>224</v>
      </c>
    </row>
    <row r="476" spans="1:13" ht="15.75" x14ac:dyDescent="0.25">
      <c r="A476" s="298"/>
      <c r="B476" s="298"/>
      <c r="C476" s="298"/>
      <c r="D476" s="298"/>
      <c r="E476" s="298"/>
      <c r="F476" s="300"/>
      <c r="G476" s="103">
        <v>2014</v>
      </c>
      <c r="H476" s="14">
        <f t="shared" si="18"/>
        <v>6</v>
      </c>
      <c r="I476" s="14">
        <v>6</v>
      </c>
      <c r="J476" s="6"/>
      <c r="K476" s="6"/>
      <c r="L476" s="3"/>
      <c r="M476" s="300"/>
    </row>
    <row r="477" spans="1:13" ht="15.75" x14ac:dyDescent="0.25">
      <c r="A477" s="298"/>
      <c r="B477" s="298"/>
      <c r="C477" s="298"/>
      <c r="D477" s="298"/>
      <c r="E477" s="298"/>
      <c r="F477" s="300"/>
      <c r="G477" s="103">
        <v>2015</v>
      </c>
      <c r="H477" s="14">
        <f t="shared" si="18"/>
        <v>3</v>
      </c>
      <c r="I477" s="14">
        <v>3</v>
      </c>
      <c r="J477" s="6"/>
      <c r="K477" s="6"/>
      <c r="L477" s="3"/>
      <c r="M477" s="300"/>
    </row>
    <row r="478" spans="1:13" ht="15.75" x14ac:dyDescent="0.25">
      <c r="A478" s="298"/>
      <c r="B478" s="298"/>
      <c r="C478" s="298"/>
      <c r="D478" s="298"/>
      <c r="E478" s="298"/>
      <c r="F478" s="300"/>
      <c r="G478" s="103">
        <v>2016</v>
      </c>
      <c r="H478" s="14">
        <f t="shared" si="18"/>
        <v>1409.9</v>
      </c>
      <c r="I478" s="14">
        <v>1409.9</v>
      </c>
      <c r="J478" s="6"/>
      <c r="K478" s="6"/>
      <c r="L478" s="3"/>
      <c r="M478" s="300"/>
    </row>
    <row r="479" spans="1:13" ht="15.75" x14ac:dyDescent="0.25">
      <c r="A479" s="298"/>
      <c r="B479" s="298"/>
      <c r="C479" s="298"/>
      <c r="D479" s="298"/>
      <c r="E479" s="298"/>
      <c r="F479" s="300"/>
      <c r="G479" s="103">
        <v>2017</v>
      </c>
      <c r="H479" s="14">
        <f t="shared" si="18"/>
        <v>1337.6</v>
      </c>
      <c r="I479" s="14">
        <v>1337.6</v>
      </c>
      <c r="J479" s="6"/>
      <c r="K479" s="6"/>
      <c r="L479" s="3"/>
      <c r="M479" s="300"/>
    </row>
    <row r="480" spans="1:13" ht="15.75" x14ac:dyDescent="0.25">
      <c r="A480" s="302"/>
      <c r="B480" s="302"/>
      <c r="C480" s="302"/>
      <c r="D480" s="302"/>
      <c r="E480" s="302"/>
      <c r="F480" s="318"/>
      <c r="G480" s="103">
        <v>2018</v>
      </c>
      <c r="H480" s="14">
        <f t="shared" si="18"/>
        <v>48.9</v>
      </c>
      <c r="I480" s="14">
        <v>48.9</v>
      </c>
      <c r="J480" s="6"/>
      <c r="K480" s="6"/>
      <c r="L480" s="3"/>
      <c r="M480" s="318"/>
    </row>
    <row r="481" spans="1:13" ht="15.75" customHeight="1" x14ac:dyDescent="0.25">
      <c r="A481" s="297">
        <f>A475+1</f>
        <v>133</v>
      </c>
      <c r="B481" s="297" t="s">
        <v>218</v>
      </c>
      <c r="C481" s="297" t="s">
        <v>241</v>
      </c>
      <c r="D481" s="297" t="s">
        <v>193</v>
      </c>
      <c r="E481" s="297" t="s">
        <v>184</v>
      </c>
      <c r="F481" s="299" t="s">
        <v>187</v>
      </c>
      <c r="G481" s="34" t="s">
        <v>169</v>
      </c>
      <c r="H481" s="34">
        <f t="shared" si="18"/>
        <v>3106.5</v>
      </c>
      <c r="I481" s="34">
        <f>SUM(I482:I485)</f>
        <v>3106.5</v>
      </c>
      <c r="J481" s="6">
        <f>SUM(J482:J485)</f>
        <v>0</v>
      </c>
      <c r="K481" s="6"/>
      <c r="L481" s="3"/>
      <c r="M481" s="299" t="s">
        <v>224</v>
      </c>
    </row>
    <row r="482" spans="1:13" ht="15.75" x14ac:dyDescent="0.25">
      <c r="A482" s="298"/>
      <c r="B482" s="298"/>
      <c r="C482" s="298"/>
      <c r="D482" s="298"/>
      <c r="E482" s="298"/>
      <c r="F482" s="300"/>
      <c r="G482" s="103">
        <v>2014</v>
      </c>
      <c r="H482" s="14">
        <f t="shared" si="18"/>
        <v>135.5</v>
      </c>
      <c r="I482" s="14">
        <v>135.5</v>
      </c>
      <c r="J482" s="6"/>
      <c r="K482" s="6"/>
      <c r="L482" s="3"/>
      <c r="M482" s="300"/>
    </row>
    <row r="483" spans="1:13" ht="15.75" x14ac:dyDescent="0.25">
      <c r="A483" s="298"/>
      <c r="B483" s="298"/>
      <c r="C483" s="298"/>
      <c r="D483" s="298"/>
      <c r="E483" s="298"/>
      <c r="F483" s="300"/>
      <c r="G483" s="103">
        <v>2015</v>
      </c>
      <c r="H483" s="14">
        <f t="shared" si="18"/>
        <v>771.7</v>
      </c>
      <c r="I483" s="14">
        <v>771.7</v>
      </c>
      <c r="J483" s="6"/>
      <c r="K483" s="6"/>
      <c r="L483" s="3"/>
      <c r="M483" s="300"/>
    </row>
    <row r="484" spans="1:13" ht="15.75" x14ac:dyDescent="0.25">
      <c r="A484" s="298"/>
      <c r="B484" s="298"/>
      <c r="C484" s="298"/>
      <c r="D484" s="298"/>
      <c r="E484" s="298"/>
      <c r="F484" s="300"/>
      <c r="G484" s="103">
        <v>2016</v>
      </c>
      <c r="H484" s="14">
        <f t="shared" si="18"/>
        <v>306.7</v>
      </c>
      <c r="I484" s="14">
        <v>306.7</v>
      </c>
      <c r="J484" s="6"/>
      <c r="K484" s="6"/>
      <c r="L484" s="3"/>
      <c r="M484" s="300"/>
    </row>
    <row r="485" spans="1:13" ht="15.75" x14ac:dyDescent="0.25">
      <c r="A485" s="298"/>
      <c r="B485" s="298"/>
      <c r="C485" s="298"/>
      <c r="D485" s="298"/>
      <c r="E485" s="298"/>
      <c r="F485" s="300"/>
      <c r="G485" s="103">
        <v>2017</v>
      </c>
      <c r="H485" s="14">
        <f t="shared" si="18"/>
        <v>1892.6</v>
      </c>
      <c r="I485" s="14">
        <v>1892.6</v>
      </c>
      <c r="J485" s="6"/>
      <c r="K485" s="6"/>
      <c r="L485" s="3"/>
      <c r="M485" s="300"/>
    </row>
    <row r="486" spans="1:13" ht="15.75" x14ac:dyDescent="0.25">
      <c r="A486" s="302"/>
      <c r="B486" s="302"/>
      <c r="C486" s="302"/>
      <c r="D486" s="302"/>
      <c r="E486" s="302"/>
      <c r="F486" s="318"/>
      <c r="G486" s="103">
        <v>2018</v>
      </c>
      <c r="H486" s="14">
        <f t="shared" si="18"/>
        <v>593.6</v>
      </c>
      <c r="I486" s="14">
        <v>593.6</v>
      </c>
      <c r="J486" s="6"/>
      <c r="K486" s="6"/>
      <c r="L486" s="3"/>
      <c r="M486" s="318"/>
    </row>
    <row r="487" spans="1:13" ht="15.75" customHeight="1" x14ac:dyDescent="0.25">
      <c r="A487" s="297">
        <f>A481+1</f>
        <v>134</v>
      </c>
      <c r="B487" s="297" t="s">
        <v>218</v>
      </c>
      <c r="C487" s="297" t="s">
        <v>235</v>
      </c>
      <c r="D487" s="297" t="s">
        <v>194</v>
      </c>
      <c r="E487" s="297" t="s">
        <v>184</v>
      </c>
      <c r="F487" s="299" t="s">
        <v>187</v>
      </c>
      <c r="G487" s="34" t="s">
        <v>169</v>
      </c>
      <c r="H487" s="34">
        <f t="shared" si="18"/>
        <v>400.56</v>
      </c>
      <c r="I487" s="34">
        <f>SUM(I488:I491)</f>
        <v>400.56</v>
      </c>
      <c r="J487" s="6">
        <f>SUM(J488:J491)</f>
        <v>0</v>
      </c>
      <c r="K487" s="6"/>
      <c r="L487" s="3"/>
      <c r="M487" s="299" t="s">
        <v>224</v>
      </c>
    </row>
    <row r="488" spans="1:13" ht="15.75" x14ac:dyDescent="0.25">
      <c r="A488" s="298"/>
      <c r="B488" s="298"/>
      <c r="C488" s="298"/>
      <c r="D488" s="298"/>
      <c r="E488" s="298"/>
      <c r="F488" s="300"/>
      <c r="G488" s="103">
        <v>2014</v>
      </c>
      <c r="H488" s="14">
        <f t="shared" si="18"/>
        <v>14</v>
      </c>
      <c r="I488" s="14">
        <v>14</v>
      </c>
      <c r="J488" s="6"/>
      <c r="K488" s="6"/>
      <c r="L488" s="3"/>
      <c r="M488" s="300"/>
    </row>
    <row r="489" spans="1:13" ht="15.75" x14ac:dyDescent="0.25">
      <c r="A489" s="298"/>
      <c r="B489" s="298"/>
      <c r="C489" s="298"/>
      <c r="D489" s="298"/>
      <c r="E489" s="298"/>
      <c r="F489" s="300"/>
      <c r="G489" s="103">
        <v>2015</v>
      </c>
      <c r="H489" s="14">
        <f t="shared" si="18"/>
        <v>6</v>
      </c>
      <c r="I489" s="14">
        <v>6</v>
      </c>
      <c r="J489" s="6"/>
      <c r="K489" s="6"/>
      <c r="L489" s="3"/>
      <c r="M489" s="300"/>
    </row>
    <row r="490" spans="1:13" ht="15.75" x14ac:dyDescent="0.25">
      <c r="A490" s="298"/>
      <c r="B490" s="298"/>
      <c r="C490" s="298"/>
      <c r="D490" s="298"/>
      <c r="E490" s="298"/>
      <c r="F490" s="300"/>
      <c r="G490" s="103">
        <v>2016</v>
      </c>
      <c r="H490" s="14">
        <f t="shared" si="18"/>
        <v>254.86</v>
      </c>
      <c r="I490" s="14">
        <v>254.86</v>
      </c>
      <c r="J490" s="6"/>
      <c r="K490" s="6"/>
      <c r="L490" s="3"/>
      <c r="M490" s="300"/>
    </row>
    <row r="491" spans="1:13" ht="15.75" x14ac:dyDescent="0.25">
      <c r="A491" s="298"/>
      <c r="B491" s="298"/>
      <c r="C491" s="298"/>
      <c r="D491" s="298"/>
      <c r="E491" s="298"/>
      <c r="F491" s="300"/>
      <c r="G491" s="103">
        <v>2017</v>
      </c>
      <c r="H491" s="14">
        <f t="shared" si="18"/>
        <v>125.7</v>
      </c>
      <c r="I491" s="14">
        <v>125.7</v>
      </c>
      <c r="J491" s="6"/>
      <c r="K491" s="6"/>
      <c r="L491" s="3"/>
      <c r="M491" s="300"/>
    </row>
    <row r="492" spans="1:13" ht="15.75" x14ac:dyDescent="0.25">
      <c r="A492" s="302"/>
      <c r="B492" s="302"/>
      <c r="C492" s="302"/>
      <c r="D492" s="302"/>
      <c r="E492" s="302"/>
      <c r="F492" s="318"/>
      <c r="G492" s="103">
        <v>2018</v>
      </c>
      <c r="H492" s="14">
        <f t="shared" si="18"/>
        <v>56.44</v>
      </c>
      <c r="I492" s="14">
        <v>56.44</v>
      </c>
      <c r="J492" s="6"/>
      <c r="K492" s="6"/>
      <c r="L492" s="3"/>
      <c r="M492" s="318"/>
    </row>
    <row r="493" spans="1:13" ht="15.75" customHeight="1" x14ac:dyDescent="0.25">
      <c r="A493" s="297">
        <f>A487+1</f>
        <v>135</v>
      </c>
      <c r="B493" s="297" t="s">
        <v>218</v>
      </c>
      <c r="C493" s="297" t="s">
        <v>231</v>
      </c>
      <c r="D493" s="297" t="s">
        <v>195</v>
      </c>
      <c r="E493" s="297" t="s">
        <v>184</v>
      </c>
      <c r="F493" s="299" t="s">
        <v>187</v>
      </c>
      <c r="G493" s="34" t="s">
        <v>169</v>
      </c>
      <c r="H493" s="34">
        <f t="shared" si="18"/>
        <v>264.7</v>
      </c>
      <c r="I493" s="34">
        <f>SUM(I494:I497)</f>
        <v>264.7</v>
      </c>
      <c r="J493" s="6">
        <f>SUM(J494:J497)</f>
        <v>0</v>
      </c>
      <c r="K493" s="6"/>
      <c r="L493" s="3"/>
      <c r="M493" s="299" t="s">
        <v>224</v>
      </c>
    </row>
    <row r="494" spans="1:13" ht="15.75" x14ac:dyDescent="0.25">
      <c r="A494" s="298"/>
      <c r="B494" s="298"/>
      <c r="C494" s="298"/>
      <c r="D494" s="298"/>
      <c r="E494" s="298"/>
      <c r="F494" s="300"/>
      <c r="G494" s="103">
        <v>2014</v>
      </c>
      <c r="H494" s="14">
        <f t="shared" si="18"/>
        <v>12</v>
      </c>
      <c r="I494" s="14">
        <v>12</v>
      </c>
      <c r="J494" s="6"/>
      <c r="K494" s="6"/>
      <c r="L494" s="3"/>
      <c r="M494" s="300"/>
    </row>
    <row r="495" spans="1:13" ht="15.75" x14ac:dyDescent="0.25">
      <c r="A495" s="298"/>
      <c r="B495" s="298"/>
      <c r="C495" s="298"/>
      <c r="D495" s="298"/>
      <c r="E495" s="298"/>
      <c r="F495" s="300"/>
      <c r="G495" s="103">
        <v>2015</v>
      </c>
      <c r="H495" s="14">
        <f t="shared" si="18"/>
        <v>3.6</v>
      </c>
      <c r="I495" s="14">
        <v>3.6</v>
      </c>
      <c r="J495" s="6"/>
      <c r="K495" s="6"/>
      <c r="L495" s="3"/>
      <c r="M495" s="300"/>
    </row>
    <row r="496" spans="1:13" ht="15.75" x14ac:dyDescent="0.25">
      <c r="A496" s="298"/>
      <c r="B496" s="298"/>
      <c r="C496" s="298"/>
      <c r="D496" s="298"/>
      <c r="E496" s="298"/>
      <c r="F496" s="300"/>
      <c r="G496" s="103">
        <v>2016</v>
      </c>
      <c r="H496" s="14">
        <f t="shared" si="18"/>
        <v>184.1</v>
      </c>
      <c r="I496" s="14">
        <v>184.1</v>
      </c>
      <c r="J496" s="6"/>
      <c r="K496" s="6"/>
      <c r="L496" s="3"/>
      <c r="M496" s="300"/>
    </row>
    <row r="497" spans="1:13" ht="15.75" x14ac:dyDescent="0.25">
      <c r="A497" s="298"/>
      <c r="B497" s="298"/>
      <c r="C497" s="298"/>
      <c r="D497" s="298"/>
      <c r="E497" s="298"/>
      <c r="F497" s="300"/>
      <c r="G497" s="103">
        <v>2017</v>
      </c>
      <c r="H497" s="14">
        <f t="shared" si="18"/>
        <v>65</v>
      </c>
      <c r="I497" s="14">
        <v>65</v>
      </c>
      <c r="J497" s="6"/>
      <c r="K497" s="6"/>
      <c r="L497" s="3"/>
      <c r="M497" s="300"/>
    </row>
    <row r="498" spans="1:13" ht="15.75" x14ac:dyDescent="0.25">
      <c r="A498" s="302"/>
      <c r="B498" s="302"/>
      <c r="C498" s="302"/>
      <c r="D498" s="302"/>
      <c r="E498" s="302"/>
      <c r="F498" s="318"/>
      <c r="G498" s="103">
        <v>2018</v>
      </c>
      <c r="H498" s="14">
        <f t="shared" si="18"/>
        <v>63.9</v>
      </c>
      <c r="I498" s="14">
        <v>63.9</v>
      </c>
      <c r="J498" s="6"/>
      <c r="K498" s="6"/>
      <c r="L498" s="3"/>
      <c r="M498" s="318"/>
    </row>
    <row r="499" spans="1:13" ht="15.75" customHeight="1" x14ac:dyDescent="0.25">
      <c r="A499" s="297">
        <f>A493+1</f>
        <v>136</v>
      </c>
      <c r="B499" s="297" t="s">
        <v>218</v>
      </c>
      <c r="C499" s="297" t="s">
        <v>248</v>
      </c>
      <c r="D499" s="297" t="s">
        <v>196</v>
      </c>
      <c r="E499" s="297" t="s">
        <v>184</v>
      </c>
      <c r="F499" s="299" t="s">
        <v>43</v>
      </c>
      <c r="G499" s="34" t="s">
        <v>169</v>
      </c>
      <c r="H499" s="34">
        <f t="shared" si="18"/>
        <v>195.9</v>
      </c>
      <c r="I499" s="34">
        <f>SUM(I500:I503)</f>
        <v>195.9</v>
      </c>
      <c r="J499" s="6">
        <f>SUM(J500:J503)</f>
        <v>0</v>
      </c>
      <c r="K499" s="6"/>
      <c r="L499" s="3"/>
      <c r="M499" s="299" t="s">
        <v>224</v>
      </c>
    </row>
    <row r="500" spans="1:13" ht="15.75" x14ac:dyDescent="0.25">
      <c r="A500" s="298"/>
      <c r="B500" s="298"/>
      <c r="C500" s="298"/>
      <c r="D500" s="298"/>
      <c r="E500" s="298"/>
      <c r="F500" s="300"/>
      <c r="G500" s="103">
        <v>2014</v>
      </c>
      <c r="H500" s="14">
        <f t="shared" si="18"/>
        <v>8</v>
      </c>
      <c r="I500" s="14">
        <v>8</v>
      </c>
      <c r="J500" s="6"/>
      <c r="K500" s="6"/>
      <c r="L500" s="3"/>
      <c r="M500" s="300"/>
    </row>
    <row r="501" spans="1:13" ht="15.75" x14ac:dyDescent="0.25">
      <c r="A501" s="298"/>
      <c r="B501" s="298"/>
      <c r="C501" s="298"/>
      <c r="D501" s="298"/>
      <c r="E501" s="298"/>
      <c r="F501" s="300"/>
      <c r="G501" s="103">
        <v>2015</v>
      </c>
      <c r="H501" s="14">
        <f t="shared" si="18"/>
        <v>3</v>
      </c>
      <c r="I501" s="14">
        <v>3</v>
      </c>
      <c r="J501" s="6"/>
      <c r="K501" s="6"/>
      <c r="L501" s="3"/>
      <c r="M501" s="300"/>
    </row>
    <row r="502" spans="1:13" ht="15.75" x14ac:dyDescent="0.25">
      <c r="A502" s="298"/>
      <c r="B502" s="298"/>
      <c r="C502" s="298"/>
      <c r="D502" s="298"/>
      <c r="E502" s="298"/>
      <c r="F502" s="300"/>
      <c r="G502" s="103">
        <v>2016</v>
      </c>
      <c r="H502" s="14">
        <f t="shared" si="18"/>
        <v>124.9</v>
      </c>
      <c r="I502" s="14">
        <v>124.9</v>
      </c>
      <c r="J502" s="6"/>
      <c r="K502" s="6"/>
      <c r="L502" s="3"/>
      <c r="M502" s="300"/>
    </row>
    <row r="503" spans="1:13" ht="15.75" x14ac:dyDescent="0.25">
      <c r="A503" s="298"/>
      <c r="B503" s="298"/>
      <c r="C503" s="298"/>
      <c r="D503" s="298"/>
      <c r="E503" s="298"/>
      <c r="F503" s="300"/>
      <c r="G503" s="103">
        <v>2017</v>
      </c>
      <c r="H503" s="14">
        <f t="shared" si="18"/>
        <v>60</v>
      </c>
      <c r="I503" s="14">
        <v>60</v>
      </c>
      <c r="J503" s="6"/>
      <c r="K503" s="6"/>
      <c r="L503" s="3"/>
      <c r="M503" s="300"/>
    </row>
    <row r="504" spans="1:13" ht="15.75" x14ac:dyDescent="0.25">
      <c r="A504" s="302"/>
      <c r="B504" s="302"/>
      <c r="C504" s="302"/>
      <c r="D504" s="302"/>
      <c r="E504" s="302"/>
      <c r="F504" s="318"/>
      <c r="G504" s="103">
        <v>2018</v>
      </c>
      <c r="H504" s="14">
        <f t="shared" si="18"/>
        <v>59.1</v>
      </c>
      <c r="I504" s="14">
        <v>59.1</v>
      </c>
      <c r="J504" s="6"/>
      <c r="K504" s="6"/>
      <c r="L504" s="3"/>
      <c r="M504" s="318"/>
    </row>
    <row r="505" spans="1:13" ht="15.75" customHeight="1" x14ac:dyDescent="0.25">
      <c r="A505" s="297">
        <f>A499+1</f>
        <v>137</v>
      </c>
      <c r="B505" s="297" t="s">
        <v>218</v>
      </c>
      <c r="C505" s="297" t="s">
        <v>236</v>
      </c>
      <c r="D505" s="297" t="s">
        <v>197</v>
      </c>
      <c r="E505" s="297" t="s">
        <v>184</v>
      </c>
      <c r="F505" s="299" t="s">
        <v>43</v>
      </c>
      <c r="G505" s="34" t="s">
        <v>169</v>
      </c>
      <c r="H505" s="34">
        <f t="shared" si="18"/>
        <v>267.45</v>
      </c>
      <c r="I505" s="34">
        <f>SUM(I506:I509)</f>
        <v>267.45</v>
      </c>
      <c r="J505" s="6">
        <f>SUM(J506:J509)</f>
        <v>0</v>
      </c>
      <c r="K505" s="6"/>
      <c r="L505" s="3"/>
      <c r="M505" s="299" t="s">
        <v>224</v>
      </c>
    </row>
    <row r="506" spans="1:13" ht="15.75" x14ac:dyDescent="0.25">
      <c r="A506" s="298"/>
      <c r="B506" s="298"/>
      <c r="C506" s="298"/>
      <c r="D506" s="298"/>
      <c r="E506" s="298"/>
      <c r="F506" s="300"/>
      <c r="G506" s="103">
        <v>2014</v>
      </c>
      <c r="H506" s="14">
        <f t="shared" si="18"/>
        <v>10</v>
      </c>
      <c r="I506" s="14">
        <v>10</v>
      </c>
      <c r="J506" s="6"/>
      <c r="K506" s="6"/>
      <c r="L506" s="3"/>
      <c r="M506" s="300"/>
    </row>
    <row r="507" spans="1:13" ht="15.75" x14ac:dyDescent="0.25">
      <c r="A507" s="298"/>
      <c r="B507" s="298"/>
      <c r="C507" s="298"/>
      <c r="D507" s="298"/>
      <c r="E507" s="298"/>
      <c r="F507" s="300"/>
      <c r="G507" s="103">
        <v>2015</v>
      </c>
      <c r="H507" s="14">
        <f t="shared" si="18"/>
        <v>2</v>
      </c>
      <c r="I507" s="14">
        <v>2</v>
      </c>
      <c r="J507" s="6"/>
      <c r="K507" s="6"/>
      <c r="L507" s="3"/>
      <c r="M507" s="300"/>
    </row>
    <row r="508" spans="1:13" ht="15.75" x14ac:dyDescent="0.25">
      <c r="A508" s="298"/>
      <c r="B508" s="298"/>
      <c r="C508" s="298"/>
      <c r="D508" s="298"/>
      <c r="E508" s="298"/>
      <c r="F508" s="300"/>
      <c r="G508" s="103">
        <v>2016</v>
      </c>
      <c r="H508" s="14">
        <f t="shared" si="18"/>
        <v>154.93</v>
      </c>
      <c r="I508" s="14">
        <v>154.93</v>
      </c>
      <c r="J508" s="6"/>
      <c r="K508" s="6"/>
      <c r="L508" s="3"/>
      <c r="M508" s="300"/>
    </row>
    <row r="509" spans="1:13" ht="15.75" x14ac:dyDescent="0.25">
      <c r="A509" s="302"/>
      <c r="B509" s="302"/>
      <c r="C509" s="302"/>
      <c r="D509" s="302"/>
      <c r="E509" s="302"/>
      <c r="F509" s="318"/>
      <c r="G509" s="103">
        <v>2017</v>
      </c>
      <c r="H509" s="14">
        <f t="shared" si="18"/>
        <v>100.52</v>
      </c>
      <c r="I509" s="14">
        <v>100.52</v>
      </c>
      <c r="J509" s="6"/>
      <c r="K509" s="6"/>
      <c r="L509" s="3"/>
      <c r="M509" s="318"/>
    </row>
    <row r="510" spans="1:13" ht="15.75" customHeight="1" x14ac:dyDescent="0.25">
      <c r="A510" s="297">
        <f>A505+1</f>
        <v>138</v>
      </c>
      <c r="B510" s="297" t="s">
        <v>218</v>
      </c>
      <c r="C510" s="297" t="s">
        <v>243</v>
      </c>
      <c r="D510" s="297" t="s">
        <v>198</v>
      </c>
      <c r="E510" s="297" t="s">
        <v>184</v>
      </c>
      <c r="F510" s="299" t="s">
        <v>43</v>
      </c>
      <c r="G510" s="34" t="s">
        <v>169</v>
      </c>
      <c r="H510" s="34">
        <f t="shared" si="18"/>
        <v>335.64</v>
      </c>
      <c r="I510" s="34">
        <f>SUM(I511:I514)</f>
        <v>335.64</v>
      </c>
      <c r="J510" s="6">
        <f>SUM(J511:J514)</f>
        <v>0</v>
      </c>
      <c r="K510" s="6"/>
      <c r="L510" s="3"/>
      <c r="M510" s="299" t="s">
        <v>224</v>
      </c>
    </row>
    <row r="511" spans="1:13" ht="15.75" x14ac:dyDescent="0.25">
      <c r="A511" s="298"/>
      <c r="B511" s="298"/>
      <c r="C511" s="298"/>
      <c r="D511" s="298"/>
      <c r="E511" s="298"/>
      <c r="F511" s="300"/>
      <c r="G511" s="103">
        <v>2014</v>
      </c>
      <c r="H511" s="14">
        <f t="shared" si="18"/>
        <v>12.8</v>
      </c>
      <c r="I511" s="14">
        <v>12.8</v>
      </c>
      <c r="J511" s="6"/>
      <c r="K511" s="6"/>
      <c r="L511" s="3"/>
      <c r="M511" s="300"/>
    </row>
    <row r="512" spans="1:13" ht="15.75" x14ac:dyDescent="0.25">
      <c r="A512" s="298"/>
      <c r="B512" s="298"/>
      <c r="C512" s="298"/>
      <c r="D512" s="298"/>
      <c r="E512" s="298"/>
      <c r="F512" s="300"/>
      <c r="G512" s="103">
        <v>2015</v>
      </c>
      <c r="H512" s="14">
        <f t="shared" si="18"/>
        <v>3</v>
      </c>
      <c r="I512" s="14">
        <v>3</v>
      </c>
      <c r="J512" s="6"/>
      <c r="K512" s="6"/>
      <c r="L512" s="3"/>
      <c r="M512" s="300"/>
    </row>
    <row r="513" spans="1:13" ht="15.75" x14ac:dyDescent="0.25">
      <c r="A513" s="298"/>
      <c r="B513" s="298"/>
      <c r="C513" s="298"/>
      <c r="D513" s="298"/>
      <c r="E513" s="298"/>
      <c r="F513" s="300"/>
      <c r="G513" s="103">
        <v>2016</v>
      </c>
      <c r="H513" s="14">
        <f t="shared" si="18"/>
        <v>189.93</v>
      </c>
      <c r="I513" s="14">
        <v>189.93</v>
      </c>
      <c r="J513" s="6"/>
      <c r="K513" s="6"/>
      <c r="L513" s="3"/>
      <c r="M513" s="300"/>
    </row>
    <row r="514" spans="1:13" ht="15.75" x14ac:dyDescent="0.25">
      <c r="A514" s="302"/>
      <c r="B514" s="302"/>
      <c r="C514" s="302"/>
      <c r="D514" s="302"/>
      <c r="E514" s="302"/>
      <c r="F514" s="318"/>
      <c r="G514" s="103">
        <v>2017</v>
      </c>
      <c r="H514" s="14">
        <f t="shared" si="18"/>
        <v>129.91</v>
      </c>
      <c r="I514" s="14">
        <v>129.91</v>
      </c>
      <c r="J514" s="6"/>
      <c r="K514" s="6"/>
      <c r="L514" s="3"/>
      <c r="M514" s="318"/>
    </row>
    <row r="515" spans="1:13" ht="15.75" customHeight="1" x14ac:dyDescent="0.25">
      <c r="A515" s="297">
        <f>A510+1</f>
        <v>139</v>
      </c>
      <c r="B515" s="297" t="s">
        <v>218</v>
      </c>
      <c r="C515" s="297" t="s">
        <v>259</v>
      </c>
      <c r="D515" s="297" t="s">
        <v>199</v>
      </c>
      <c r="E515" s="297" t="s">
        <v>184</v>
      </c>
      <c r="F515" s="299" t="s">
        <v>43</v>
      </c>
      <c r="G515" s="34" t="s">
        <v>169</v>
      </c>
      <c r="H515" s="34">
        <f t="shared" si="18"/>
        <v>186.75</v>
      </c>
      <c r="I515" s="34">
        <f>SUM(I516:I519)</f>
        <v>186.75</v>
      </c>
      <c r="J515" s="6">
        <f>SUM(J516:J519)</f>
        <v>0</v>
      </c>
      <c r="K515" s="6"/>
      <c r="L515" s="3"/>
      <c r="M515" s="299" t="s">
        <v>224</v>
      </c>
    </row>
    <row r="516" spans="1:13" ht="15.75" x14ac:dyDescent="0.25">
      <c r="A516" s="298"/>
      <c r="B516" s="298"/>
      <c r="C516" s="298"/>
      <c r="D516" s="298"/>
      <c r="E516" s="298"/>
      <c r="F516" s="300"/>
      <c r="G516" s="103">
        <v>2014</v>
      </c>
      <c r="H516" s="14">
        <f t="shared" si="18"/>
        <v>6.4</v>
      </c>
      <c r="I516" s="14">
        <v>6.4</v>
      </c>
      <c r="J516" s="6"/>
      <c r="K516" s="6"/>
      <c r="L516" s="3"/>
      <c r="M516" s="300"/>
    </row>
    <row r="517" spans="1:13" ht="15.75" x14ac:dyDescent="0.25">
      <c r="A517" s="298"/>
      <c r="B517" s="298"/>
      <c r="C517" s="298"/>
      <c r="D517" s="298"/>
      <c r="E517" s="298"/>
      <c r="F517" s="300"/>
      <c r="G517" s="103">
        <v>2015</v>
      </c>
      <c r="H517" s="14">
        <f t="shared" si="18"/>
        <v>1</v>
      </c>
      <c r="I517" s="14">
        <v>1</v>
      </c>
      <c r="J517" s="6"/>
      <c r="K517" s="6"/>
      <c r="L517" s="3"/>
      <c r="M517" s="300"/>
    </row>
    <row r="518" spans="1:13" ht="15.75" x14ac:dyDescent="0.25">
      <c r="A518" s="298"/>
      <c r="B518" s="298"/>
      <c r="C518" s="298"/>
      <c r="D518" s="298"/>
      <c r="E518" s="298"/>
      <c r="F518" s="300"/>
      <c r="G518" s="103">
        <v>2016</v>
      </c>
      <c r="H518" s="14">
        <f t="shared" si="18"/>
        <v>119.93</v>
      </c>
      <c r="I518" s="14">
        <v>119.93</v>
      </c>
      <c r="J518" s="6"/>
      <c r="K518" s="6"/>
      <c r="L518" s="3"/>
      <c r="M518" s="300"/>
    </row>
    <row r="519" spans="1:13" ht="15.75" x14ac:dyDescent="0.25">
      <c r="A519" s="302"/>
      <c r="B519" s="302"/>
      <c r="C519" s="302"/>
      <c r="D519" s="302"/>
      <c r="E519" s="302"/>
      <c r="F519" s="318"/>
      <c r="G519" s="103">
        <v>2017</v>
      </c>
      <c r="H519" s="14">
        <f t="shared" si="18"/>
        <v>59.42</v>
      </c>
      <c r="I519" s="14">
        <v>59.42</v>
      </c>
      <c r="J519" s="6"/>
      <c r="K519" s="6"/>
      <c r="L519" s="3"/>
      <c r="M519" s="318"/>
    </row>
    <row r="520" spans="1:13" ht="15.75" customHeight="1" x14ac:dyDescent="0.25">
      <c r="A520" s="297">
        <f>A515+1</f>
        <v>140</v>
      </c>
      <c r="B520" s="297" t="s">
        <v>218</v>
      </c>
      <c r="C520" s="297" t="s">
        <v>232</v>
      </c>
      <c r="D520" s="297" t="s">
        <v>200</v>
      </c>
      <c r="E520" s="297" t="s">
        <v>184</v>
      </c>
      <c r="F520" s="299" t="s">
        <v>43</v>
      </c>
      <c r="G520" s="34" t="s">
        <v>169</v>
      </c>
      <c r="H520" s="34">
        <f t="shared" si="18"/>
        <v>382.42</v>
      </c>
      <c r="I520" s="34">
        <f>SUM(I521:I524)</f>
        <v>382.42</v>
      </c>
      <c r="J520" s="6">
        <f>SUM(J521:J524)</f>
        <v>0</v>
      </c>
      <c r="K520" s="6"/>
      <c r="L520" s="3"/>
      <c r="M520" s="299" t="s">
        <v>224</v>
      </c>
    </row>
    <row r="521" spans="1:13" ht="15.75" x14ac:dyDescent="0.25">
      <c r="A521" s="298"/>
      <c r="B521" s="298"/>
      <c r="C521" s="298"/>
      <c r="D521" s="298"/>
      <c r="E521" s="298"/>
      <c r="F521" s="300"/>
      <c r="G521" s="103">
        <v>2014</v>
      </c>
      <c r="H521" s="14">
        <f t="shared" si="18"/>
        <v>17</v>
      </c>
      <c r="I521" s="14">
        <v>17</v>
      </c>
      <c r="J521" s="6"/>
      <c r="K521" s="6"/>
      <c r="L521" s="3"/>
      <c r="M521" s="300"/>
    </row>
    <row r="522" spans="1:13" ht="15.75" x14ac:dyDescent="0.25">
      <c r="A522" s="298"/>
      <c r="B522" s="298"/>
      <c r="C522" s="298"/>
      <c r="D522" s="298"/>
      <c r="E522" s="298"/>
      <c r="F522" s="300"/>
      <c r="G522" s="103">
        <v>2015</v>
      </c>
      <c r="H522" s="14">
        <f t="shared" si="18"/>
        <v>2.4</v>
      </c>
      <c r="I522" s="14">
        <v>2.4</v>
      </c>
      <c r="J522" s="6"/>
      <c r="K522" s="6"/>
      <c r="L522" s="3"/>
      <c r="M522" s="300"/>
    </row>
    <row r="523" spans="1:13" ht="15.75" x14ac:dyDescent="0.25">
      <c r="A523" s="298"/>
      <c r="B523" s="298"/>
      <c r="C523" s="298"/>
      <c r="D523" s="298"/>
      <c r="E523" s="298"/>
      <c r="F523" s="300"/>
      <c r="G523" s="103">
        <v>2016</v>
      </c>
      <c r="H523" s="14">
        <f t="shared" si="18"/>
        <v>209.93</v>
      </c>
      <c r="I523" s="14">
        <v>209.93</v>
      </c>
      <c r="J523" s="6"/>
      <c r="K523" s="6"/>
      <c r="L523" s="3"/>
      <c r="M523" s="300"/>
    </row>
    <row r="524" spans="1:13" ht="15.75" x14ac:dyDescent="0.25">
      <c r="A524" s="302"/>
      <c r="B524" s="302"/>
      <c r="C524" s="302"/>
      <c r="D524" s="302"/>
      <c r="E524" s="302"/>
      <c r="F524" s="318"/>
      <c r="G524" s="103">
        <v>2017</v>
      </c>
      <c r="H524" s="14">
        <f t="shared" si="18"/>
        <v>153.09</v>
      </c>
      <c r="I524" s="14">
        <v>153.09</v>
      </c>
      <c r="J524" s="6"/>
      <c r="K524" s="6"/>
      <c r="L524" s="3"/>
      <c r="M524" s="318"/>
    </row>
    <row r="525" spans="1:13" ht="15.75" customHeight="1" x14ac:dyDescent="0.25">
      <c r="A525" s="297">
        <f>A520+1</f>
        <v>141</v>
      </c>
      <c r="B525" s="297" t="s">
        <v>218</v>
      </c>
      <c r="C525" s="297" t="s">
        <v>256</v>
      </c>
      <c r="D525" s="297" t="s">
        <v>201</v>
      </c>
      <c r="E525" s="297" t="s">
        <v>184</v>
      </c>
      <c r="F525" s="299" t="s">
        <v>43</v>
      </c>
      <c r="G525" s="34" t="s">
        <v>169</v>
      </c>
      <c r="H525" s="34">
        <f t="shared" si="18"/>
        <v>308.88</v>
      </c>
      <c r="I525" s="34">
        <f>SUM(I526:I529)</f>
        <v>308.88</v>
      </c>
      <c r="J525" s="6">
        <f>SUM(J526:J529)</f>
        <v>0</v>
      </c>
      <c r="K525" s="6"/>
      <c r="L525" s="3"/>
      <c r="M525" s="299" t="s">
        <v>224</v>
      </c>
    </row>
    <row r="526" spans="1:13" ht="15.75" x14ac:dyDescent="0.25">
      <c r="A526" s="298"/>
      <c r="B526" s="298"/>
      <c r="C526" s="298"/>
      <c r="D526" s="298"/>
      <c r="E526" s="298"/>
      <c r="F526" s="300"/>
      <c r="G526" s="103">
        <v>2014</v>
      </c>
      <c r="H526" s="14">
        <f t="shared" ref="H526:H543" si="19">SUM(I526:J526)</f>
        <v>12</v>
      </c>
      <c r="I526" s="14">
        <v>12</v>
      </c>
      <c r="J526" s="6"/>
      <c r="K526" s="6"/>
      <c r="L526" s="3"/>
      <c r="M526" s="300"/>
    </row>
    <row r="527" spans="1:13" ht="15.75" x14ac:dyDescent="0.25">
      <c r="A527" s="298"/>
      <c r="B527" s="298"/>
      <c r="C527" s="298"/>
      <c r="D527" s="298"/>
      <c r="E527" s="298"/>
      <c r="F527" s="300"/>
      <c r="G527" s="103">
        <v>2015</v>
      </c>
      <c r="H527" s="14">
        <f t="shared" si="19"/>
        <v>1.8</v>
      </c>
      <c r="I527" s="14">
        <v>1.8</v>
      </c>
      <c r="J527" s="6"/>
      <c r="K527" s="6"/>
      <c r="L527" s="3"/>
      <c r="M527" s="300"/>
    </row>
    <row r="528" spans="1:13" ht="15.75" x14ac:dyDescent="0.25">
      <c r="A528" s="298"/>
      <c r="B528" s="298"/>
      <c r="C528" s="298"/>
      <c r="D528" s="298"/>
      <c r="E528" s="298"/>
      <c r="F528" s="300"/>
      <c r="G528" s="103">
        <v>2016</v>
      </c>
      <c r="H528" s="14">
        <f t="shared" si="19"/>
        <v>174.93</v>
      </c>
      <c r="I528" s="14">
        <v>174.93</v>
      </c>
      <c r="J528" s="6"/>
      <c r="K528" s="6"/>
      <c r="L528" s="3"/>
      <c r="M528" s="300"/>
    </row>
    <row r="529" spans="1:13" ht="15.75" x14ac:dyDescent="0.25">
      <c r="A529" s="302"/>
      <c r="B529" s="302"/>
      <c r="C529" s="302"/>
      <c r="D529" s="302"/>
      <c r="E529" s="302"/>
      <c r="F529" s="318"/>
      <c r="G529" s="103">
        <v>2017</v>
      </c>
      <c r="H529" s="14">
        <f t="shared" si="19"/>
        <v>120.15</v>
      </c>
      <c r="I529" s="14">
        <v>120.15</v>
      </c>
      <c r="J529" s="6"/>
      <c r="K529" s="6"/>
      <c r="L529" s="3"/>
      <c r="M529" s="318"/>
    </row>
    <row r="530" spans="1:13" ht="15.75" customHeight="1" x14ac:dyDescent="0.25">
      <c r="A530" s="297">
        <f>A525+1</f>
        <v>142</v>
      </c>
      <c r="B530" s="297" t="s">
        <v>218</v>
      </c>
      <c r="C530" s="297" t="s">
        <v>253</v>
      </c>
      <c r="D530" s="297" t="s">
        <v>202</v>
      </c>
      <c r="E530" s="297" t="s">
        <v>184</v>
      </c>
      <c r="F530" s="299" t="s">
        <v>43</v>
      </c>
      <c r="G530" s="34" t="s">
        <v>169</v>
      </c>
      <c r="H530" s="34">
        <f t="shared" si="19"/>
        <v>240.04</v>
      </c>
      <c r="I530" s="34">
        <f>SUM(I531:I534)</f>
        <v>240.04</v>
      </c>
      <c r="J530" s="6">
        <f>SUM(J531:J534)</f>
        <v>0</v>
      </c>
      <c r="K530" s="6"/>
      <c r="L530" s="3"/>
      <c r="M530" s="299" t="s">
        <v>224</v>
      </c>
    </row>
    <row r="531" spans="1:13" ht="15.75" x14ac:dyDescent="0.25">
      <c r="A531" s="298"/>
      <c r="B531" s="298"/>
      <c r="C531" s="298"/>
      <c r="D531" s="298"/>
      <c r="E531" s="298"/>
      <c r="F531" s="300"/>
      <c r="G531" s="103">
        <v>2014</v>
      </c>
      <c r="H531" s="14">
        <f t="shared" si="19"/>
        <v>10</v>
      </c>
      <c r="I531" s="14">
        <v>10</v>
      </c>
      <c r="J531" s="6"/>
      <c r="K531" s="6"/>
      <c r="L531" s="3"/>
      <c r="M531" s="300"/>
    </row>
    <row r="532" spans="1:13" ht="15.75" x14ac:dyDescent="0.25">
      <c r="A532" s="298"/>
      <c r="B532" s="298"/>
      <c r="C532" s="298"/>
      <c r="D532" s="298"/>
      <c r="E532" s="298"/>
      <c r="F532" s="300"/>
      <c r="G532" s="103">
        <v>2015</v>
      </c>
      <c r="H532" s="14">
        <f t="shared" si="19"/>
        <v>0.7</v>
      </c>
      <c r="I532" s="14">
        <v>0.7</v>
      </c>
      <c r="J532" s="6"/>
      <c r="K532" s="6"/>
      <c r="L532" s="3"/>
      <c r="M532" s="300"/>
    </row>
    <row r="533" spans="1:13" ht="15.75" x14ac:dyDescent="0.25">
      <c r="A533" s="298"/>
      <c r="B533" s="298"/>
      <c r="C533" s="298"/>
      <c r="D533" s="298"/>
      <c r="E533" s="298"/>
      <c r="F533" s="300"/>
      <c r="G533" s="103">
        <v>2016</v>
      </c>
      <c r="H533" s="14">
        <f t="shared" si="19"/>
        <v>144.93</v>
      </c>
      <c r="I533" s="14">
        <v>144.93</v>
      </c>
      <c r="J533" s="6"/>
      <c r="K533" s="6"/>
      <c r="L533" s="3"/>
      <c r="M533" s="300"/>
    </row>
    <row r="534" spans="1:13" ht="15.75" x14ac:dyDescent="0.25">
      <c r="A534" s="302"/>
      <c r="B534" s="302"/>
      <c r="C534" s="302"/>
      <c r="D534" s="302"/>
      <c r="E534" s="302"/>
      <c r="F534" s="318"/>
      <c r="G534" s="103">
        <v>2017</v>
      </c>
      <c r="H534" s="14">
        <f t="shared" si="19"/>
        <v>84.41</v>
      </c>
      <c r="I534" s="14">
        <v>84.41</v>
      </c>
      <c r="J534" s="6"/>
      <c r="K534" s="6"/>
      <c r="L534" s="3"/>
      <c r="M534" s="318"/>
    </row>
    <row r="535" spans="1:13" ht="15.75" customHeight="1" x14ac:dyDescent="0.25">
      <c r="A535" s="297">
        <f>A530+1</f>
        <v>143</v>
      </c>
      <c r="B535" s="297" t="s">
        <v>218</v>
      </c>
      <c r="C535" s="297" t="s">
        <v>257</v>
      </c>
      <c r="D535" s="297" t="s">
        <v>203</v>
      </c>
      <c r="E535" s="297" t="s">
        <v>184</v>
      </c>
      <c r="F535" s="299" t="s">
        <v>43</v>
      </c>
      <c r="G535" s="34" t="s">
        <v>169</v>
      </c>
      <c r="H535" s="34">
        <f t="shared" si="19"/>
        <v>400.36</v>
      </c>
      <c r="I535" s="34">
        <f>SUM(I536:I539)</f>
        <v>400.36</v>
      </c>
      <c r="J535" s="6">
        <f>SUM(J536:J539)</f>
        <v>0</v>
      </c>
      <c r="K535" s="6"/>
      <c r="L535" s="3"/>
      <c r="M535" s="299" t="s">
        <v>224</v>
      </c>
    </row>
    <row r="536" spans="1:13" ht="15.75" x14ac:dyDescent="0.25">
      <c r="A536" s="298"/>
      <c r="B536" s="298"/>
      <c r="C536" s="298"/>
      <c r="D536" s="298"/>
      <c r="E536" s="298"/>
      <c r="F536" s="300"/>
      <c r="G536" s="103">
        <v>2014</v>
      </c>
      <c r="H536" s="14">
        <f t="shared" si="19"/>
        <v>18.399999999999999</v>
      </c>
      <c r="I536" s="14">
        <v>18.399999999999999</v>
      </c>
      <c r="J536" s="6"/>
      <c r="K536" s="6"/>
      <c r="L536" s="3"/>
      <c r="M536" s="300"/>
    </row>
    <row r="537" spans="1:13" ht="15.75" x14ac:dyDescent="0.25">
      <c r="A537" s="298"/>
      <c r="B537" s="298"/>
      <c r="C537" s="298"/>
      <c r="D537" s="298"/>
      <c r="E537" s="298"/>
      <c r="F537" s="300"/>
      <c r="G537" s="103">
        <v>2015</v>
      </c>
      <c r="H537" s="14">
        <f t="shared" si="19"/>
        <v>2.1</v>
      </c>
      <c r="I537" s="14">
        <v>2.1</v>
      </c>
      <c r="J537" s="6"/>
      <c r="K537" s="6"/>
      <c r="L537" s="3"/>
      <c r="M537" s="300"/>
    </row>
    <row r="538" spans="1:13" ht="15.75" x14ac:dyDescent="0.25">
      <c r="A538" s="298"/>
      <c r="B538" s="298"/>
      <c r="C538" s="298"/>
      <c r="D538" s="298"/>
      <c r="E538" s="298"/>
      <c r="F538" s="300"/>
      <c r="G538" s="103">
        <v>2016</v>
      </c>
      <c r="H538" s="14">
        <f t="shared" si="19"/>
        <v>219.93</v>
      </c>
      <c r="I538" s="14">
        <v>219.93</v>
      </c>
      <c r="J538" s="6"/>
      <c r="K538" s="6"/>
      <c r="L538" s="3"/>
      <c r="M538" s="300"/>
    </row>
    <row r="539" spans="1:13" ht="15.75" x14ac:dyDescent="0.25">
      <c r="A539" s="302"/>
      <c r="B539" s="302"/>
      <c r="C539" s="302"/>
      <c r="D539" s="302"/>
      <c r="E539" s="302"/>
      <c r="F539" s="318"/>
      <c r="G539" s="103">
        <v>2017</v>
      </c>
      <c r="H539" s="14">
        <f t="shared" si="19"/>
        <v>159.93</v>
      </c>
      <c r="I539" s="14">
        <v>159.93</v>
      </c>
      <c r="J539" s="6"/>
      <c r="K539" s="6"/>
      <c r="L539" s="3"/>
      <c r="M539" s="318"/>
    </row>
    <row r="540" spans="1:13" ht="15.75" customHeight="1" x14ac:dyDescent="0.25">
      <c r="A540" s="297">
        <f>A535+1</f>
        <v>144</v>
      </c>
      <c r="B540" s="297" t="s">
        <v>218</v>
      </c>
      <c r="C540" s="297" t="s">
        <v>258</v>
      </c>
      <c r="D540" s="297" t="s">
        <v>204</v>
      </c>
      <c r="E540" s="297" t="s">
        <v>184</v>
      </c>
      <c r="F540" s="299" t="s">
        <v>174</v>
      </c>
      <c r="G540" s="34" t="s">
        <v>169</v>
      </c>
      <c r="H540" s="34">
        <f t="shared" si="19"/>
        <v>2050.83</v>
      </c>
      <c r="I540" s="34">
        <f>SUM(I541:I542)</f>
        <v>2050.83</v>
      </c>
      <c r="J540" s="6">
        <f>SUM(J541:J542)</f>
        <v>0</v>
      </c>
      <c r="K540" s="6"/>
      <c r="L540" s="3"/>
      <c r="M540" s="299" t="s">
        <v>224</v>
      </c>
    </row>
    <row r="541" spans="1:13" ht="15.75" x14ac:dyDescent="0.25">
      <c r="A541" s="298"/>
      <c r="B541" s="298"/>
      <c r="C541" s="298"/>
      <c r="D541" s="298"/>
      <c r="E541" s="298"/>
      <c r="F541" s="300"/>
      <c r="G541" s="103">
        <v>2016</v>
      </c>
      <c r="H541" s="14">
        <f t="shared" si="19"/>
        <v>214.96</v>
      </c>
      <c r="I541" s="14">
        <v>214.96</v>
      </c>
      <c r="J541" s="6"/>
      <c r="K541" s="6"/>
      <c r="L541" s="3"/>
      <c r="M541" s="300"/>
    </row>
    <row r="542" spans="1:13" ht="15.75" x14ac:dyDescent="0.25">
      <c r="A542" s="298"/>
      <c r="B542" s="298"/>
      <c r="C542" s="298"/>
      <c r="D542" s="298"/>
      <c r="E542" s="298"/>
      <c r="F542" s="300"/>
      <c r="G542" s="103">
        <v>2017</v>
      </c>
      <c r="H542" s="14">
        <f t="shared" si="19"/>
        <v>1835.87</v>
      </c>
      <c r="I542" s="14">
        <v>1835.87</v>
      </c>
      <c r="J542" s="6"/>
      <c r="K542" s="6"/>
      <c r="L542" s="3"/>
      <c r="M542" s="300"/>
    </row>
    <row r="543" spans="1:13" ht="15.75" x14ac:dyDescent="0.25">
      <c r="A543" s="302"/>
      <c r="B543" s="302"/>
      <c r="C543" s="302"/>
      <c r="D543" s="302"/>
      <c r="E543" s="302"/>
      <c r="F543" s="318"/>
      <c r="G543" s="103">
        <v>2018</v>
      </c>
      <c r="H543" s="14">
        <f t="shared" si="19"/>
        <v>3213.2</v>
      </c>
      <c r="I543" s="14">
        <v>3213.2</v>
      </c>
      <c r="J543" s="6"/>
      <c r="K543" s="6"/>
      <c r="L543" s="3"/>
      <c r="M543" s="318"/>
    </row>
    <row r="544" spans="1:13" ht="15.75" customHeight="1" x14ac:dyDescent="0.25">
      <c r="A544" s="297">
        <f>A540+1</f>
        <v>145</v>
      </c>
      <c r="B544" s="297" t="s">
        <v>218</v>
      </c>
      <c r="C544" s="297" t="s">
        <v>257</v>
      </c>
      <c r="D544" s="297" t="s">
        <v>205</v>
      </c>
      <c r="E544" s="297" t="s">
        <v>184</v>
      </c>
      <c r="F544" s="299" t="s">
        <v>43</v>
      </c>
      <c r="G544" s="34" t="s">
        <v>169</v>
      </c>
      <c r="H544" s="34">
        <f>SUM(I544:J544)</f>
        <v>194.18</v>
      </c>
      <c r="I544" s="34">
        <f>SUM(I545:I548)</f>
        <v>194.18</v>
      </c>
      <c r="J544" s="6">
        <f>SUM(J545:J548)</f>
        <v>0</v>
      </c>
      <c r="K544" s="6"/>
      <c r="L544" s="3"/>
      <c r="M544" s="299" t="s">
        <v>224</v>
      </c>
    </row>
    <row r="545" spans="1:13" ht="15.75" x14ac:dyDescent="0.25">
      <c r="A545" s="298"/>
      <c r="B545" s="298"/>
      <c r="C545" s="298"/>
      <c r="D545" s="298"/>
      <c r="E545" s="298"/>
      <c r="F545" s="300"/>
      <c r="G545" s="103">
        <v>2014</v>
      </c>
      <c r="H545" s="14">
        <f>SUM(I545:J545)</f>
        <v>10.5</v>
      </c>
      <c r="I545" s="14">
        <v>10.5</v>
      </c>
      <c r="J545" s="6"/>
      <c r="K545" s="6"/>
      <c r="L545" s="3"/>
      <c r="M545" s="300"/>
    </row>
    <row r="546" spans="1:13" ht="15.75" x14ac:dyDescent="0.25">
      <c r="A546" s="298"/>
      <c r="B546" s="298"/>
      <c r="C546" s="298"/>
      <c r="D546" s="298"/>
      <c r="E546" s="298"/>
      <c r="F546" s="300"/>
      <c r="G546" s="103">
        <v>2015</v>
      </c>
      <c r="H546" s="14">
        <f>SUM(I546:J546)</f>
        <v>1.4</v>
      </c>
      <c r="I546" s="14">
        <v>1.4</v>
      </c>
      <c r="J546" s="6"/>
      <c r="K546" s="6"/>
      <c r="L546" s="3"/>
      <c r="M546" s="300"/>
    </row>
    <row r="547" spans="1:13" ht="15.75" x14ac:dyDescent="0.25">
      <c r="A547" s="298"/>
      <c r="B547" s="298"/>
      <c r="C547" s="298"/>
      <c r="D547" s="298"/>
      <c r="E547" s="298"/>
      <c r="F547" s="300"/>
      <c r="G547" s="103">
        <v>2016</v>
      </c>
      <c r="H547" s="14">
        <f>SUM(I547:J547)</f>
        <v>101.56</v>
      </c>
      <c r="I547" s="14">
        <v>101.56</v>
      </c>
      <c r="J547" s="6"/>
      <c r="K547" s="6"/>
      <c r="L547" s="3"/>
      <c r="M547" s="300"/>
    </row>
    <row r="548" spans="1:13" ht="15.75" x14ac:dyDescent="0.25">
      <c r="A548" s="302"/>
      <c r="B548" s="302"/>
      <c r="C548" s="302"/>
      <c r="D548" s="302"/>
      <c r="E548" s="302"/>
      <c r="F548" s="318"/>
      <c r="G548" s="103">
        <v>2017</v>
      </c>
      <c r="H548" s="14">
        <f>SUM(I548:J548)</f>
        <v>80.72</v>
      </c>
      <c r="I548" s="14">
        <v>80.72</v>
      </c>
      <c r="J548" s="6"/>
      <c r="K548" s="6"/>
      <c r="L548" s="3"/>
      <c r="M548" s="318"/>
    </row>
    <row r="549" spans="1:13" ht="15.75" customHeight="1" x14ac:dyDescent="0.25">
      <c r="A549" s="297">
        <f>A544+1</f>
        <v>146</v>
      </c>
      <c r="B549" s="297" t="s">
        <v>218</v>
      </c>
      <c r="C549" s="297" t="s">
        <v>234</v>
      </c>
      <c r="D549" s="297" t="s">
        <v>206</v>
      </c>
      <c r="E549" s="297" t="s">
        <v>184</v>
      </c>
      <c r="F549" s="299" t="s">
        <v>187</v>
      </c>
      <c r="G549" s="34" t="s">
        <v>169</v>
      </c>
      <c r="H549" s="34">
        <f t="shared" ref="H549:H554" si="20">SUM(I549:J549)</f>
        <v>1467.3200000000002</v>
      </c>
      <c r="I549" s="34">
        <f>SUM(I550:I553)</f>
        <v>1467.3200000000002</v>
      </c>
      <c r="J549" s="6">
        <f>SUM(J550:J553)</f>
        <v>0</v>
      </c>
      <c r="K549" s="6"/>
      <c r="L549" s="3"/>
      <c r="M549" s="299" t="s">
        <v>224</v>
      </c>
    </row>
    <row r="550" spans="1:13" ht="15.75" x14ac:dyDescent="0.25">
      <c r="A550" s="298"/>
      <c r="B550" s="298"/>
      <c r="C550" s="298"/>
      <c r="D550" s="298"/>
      <c r="E550" s="298"/>
      <c r="F550" s="300"/>
      <c r="G550" s="103">
        <v>2014</v>
      </c>
      <c r="H550" s="14">
        <f t="shared" si="20"/>
        <v>110</v>
      </c>
      <c r="I550" s="14">
        <v>110</v>
      </c>
      <c r="J550" s="6"/>
      <c r="K550" s="6"/>
      <c r="L550" s="3"/>
      <c r="M550" s="300"/>
    </row>
    <row r="551" spans="1:13" ht="15.75" x14ac:dyDescent="0.25">
      <c r="A551" s="298"/>
      <c r="B551" s="298"/>
      <c r="C551" s="298"/>
      <c r="D551" s="298"/>
      <c r="E551" s="298"/>
      <c r="F551" s="300"/>
      <c r="G551" s="103">
        <v>2015</v>
      </c>
      <c r="H551" s="14">
        <f t="shared" si="20"/>
        <v>5.2</v>
      </c>
      <c r="I551" s="14">
        <v>5.2</v>
      </c>
      <c r="J551" s="6"/>
      <c r="K551" s="6"/>
      <c r="L551" s="3"/>
      <c r="M551" s="300"/>
    </row>
    <row r="552" spans="1:13" ht="15.75" x14ac:dyDescent="0.25">
      <c r="A552" s="298"/>
      <c r="B552" s="298"/>
      <c r="C552" s="298"/>
      <c r="D552" s="298"/>
      <c r="E552" s="298"/>
      <c r="F552" s="300"/>
      <c r="G552" s="103">
        <v>2016</v>
      </c>
      <c r="H552" s="14">
        <f t="shared" si="20"/>
        <v>704.93</v>
      </c>
      <c r="I552" s="14">
        <v>704.93</v>
      </c>
      <c r="J552" s="6"/>
      <c r="K552" s="6"/>
      <c r="L552" s="3"/>
      <c r="M552" s="300"/>
    </row>
    <row r="553" spans="1:13" ht="15.75" x14ac:dyDescent="0.25">
      <c r="A553" s="298"/>
      <c r="B553" s="298"/>
      <c r="C553" s="298"/>
      <c r="D553" s="298"/>
      <c r="E553" s="298"/>
      <c r="F553" s="300"/>
      <c r="G553" s="103">
        <v>2017</v>
      </c>
      <c r="H553" s="14">
        <f t="shared" si="20"/>
        <v>647.19000000000005</v>
      </c>
      <c r="I553" s="14">
        <v>647.19000000000005</v>
      </c>
      <c r="J553" s="6"/>
      <c r="K553" s="6"/>
      <c r="L553" s="3"/>
      <c r="M553" s="300"/>
    </row>
    <row r="554" spans="1:13" ht="15.75" x14ac:dyDescent="0.25">
      <c r="A554" s="302"/>
      <c r="B554" s="302"/>
      <c r="C554" s="302"/>
      <c r="D554" s="302"/>
      <c r="E554" s="302"/>
      <c r="F554" s="318"/>
      <c r="G554" s="103">
        <v>2018</v>
      </c>
      <c r="H554" s="14">
        <f t="shared" si="20"/>
        <v>509.26</v>
      </c>
      <c r="I554" s="14">
        <v>509.26</v>
      </c>
      <c r="J554" s="6"/>
      <c r="K554" s="6"/>
      <c r="L554" s="3"/>
      <c r="M554" s="318"/>
    </row>
    <row r="555" spans="1:13" ht="76.5" customHeight="1" x14ac:dyDescent="0.25">
      <c r="A555" s="297">
        <f>A549+1</f>
        <v>147</v>
      </c>
      <c r="B555" s="297" t="s">
        <v>218</v>
      </c>
      <c r="C555" s="297" t="s">
        <v>227</v>
      </c>
      <c r="D555" s="297" t="s">
        <v>207</v>
      </c>
      <c r="E555" s="297" t="s">
        <v>184</v>
      </c>
      <c r="F555" s="299" t="s">
        <v>208</v>
      </c>
      <c r="G555" s="34" t="s">
        <v>169</v>
      </c>
      <c r="H555" s="34">
        <f>SUM(I555:J555)</f>
        <v>38262.9</v>
      </c>
      <c r="I555" s="34">
        <f>SUM(I556:I558)</f>
        <v>38262.9</v>
      </c>
      <c r="J555" s="6">
        <f>SUM(J556:J556)</f>
        <v>0</v>
      </c>
      <c r="K555" s="6"/>
      <c r="L555" s="3"/>
      <c r="M555" s="299" t="s">
        <v>224</v>
      </c>
    </row>
    <row r="556" spans="1:13" ht="15.75" x14ac:dyDescent="0.25">
      <c r="A556" s="298"/>
      <c r="B556" s="298"/>
      <c r="C556" s="298"/>
      <c r="D556" s="298"/>
      <c r="E556" s="298"/>
      <c r="F556" s="300"/>
      <c r="G556" s="103">
        <v>2017</v>
      </c>
      <c r="H556" s="14">
        <f>SUM(I556:J556)</f>
        <v>3726.5</v>
      </c>
      <c r="I556" s="14">
        <v>3726.5</v>
      </c>
      <c r="J556" s="6"/>
      <c r="K556" s="6"/>
      <c r="L556" s="3"/>
      <c r="M556" s="300"/>
    </row>
    <row r="557" spans="1:13" ht="15.75" x14ac:dyDescent="0.25">
      <c r="A557" s="298"/>
      <c r="B557" s="298"/>
      <c r="C557" s="298"/>
      <c r="D557" s="298"/>
      <c r="E557" s="298"/>
      <c r="F557" s="300"/>
      <c r="G557" s="103">
        <v>2018</v>
      </c>
      <c r="H557" s="14">
        <f>SUM(I557:J557)</f>
        <v>20000</v>
      </c>
      <c r="I557" s="14">
        <v>20000</v>
      </c>
      <c r="J557" s="6"/>
      <c r="K557" s="6"/>
      <c r="L557" s="3"/>
      <c r="M557" s="300"/>
    </row>
    <row r="558" spans="1:13" ht="15.75" x14ac:dyDescent="0.25">
      <c r="A558" s="298"/>
      <c r="B558" s="298"/>
      <c r="C558" s="298"/>
      <c r="D558" s="298"/>
      <c r="E558" s="298"/>
      <c r="F558" s="300"/>
      <c r="G558" s="103">
        <v>2019</v>
      </c>
      <c r="H558" s="14">
        <f>SUM(I558:J558)</f>
        <v>14536.4</v>
      </c>
      <c r="I558" s="14">
        <v>14536.4</v>
      </c>
      <c r="J558" s="6"/>
      <c r="K558" s="6"/>
      <c r="L558" s="3"/>
      <c r="M558" s="300"/>
    </row>
    <row r="559" spans="1:13" x14ac:dyDescent="0.25">
      <c r="D559"/>
      <c r="E559" s="301"/>
      <c r="F559"/>
      <c r="G559"/>
      <c r="H559"/>
      <c r="I559"/>
      <c r="J559"/>
      <c r="K559"/>
    </row>
    <row r="560" spans="1:13" x14ac:dyDescent="0.25">
      <c r="D560"/>
      <c r="E560" s="301"/>
      <c r="F560"/>
      <c r="G560"/>
      <c r="H560"/>
      <c r="I560"/>
      <c r="J560"/>
      <c r="K560"/>
    </row>
    <row r="561" spans="4:11" x14ac:dyDescent="0.25">
      <c r="D561"/>
      <c r="E561" s="301"/>
      <c r="F561"/>
      <c r="G561"/>
      <c r="H561"/>
      <c r="I561"/>
      <c r="J561"/>
      <c r="K561"/>
    </row>
    <row r="562" spans="4:11" x14ac:dyDescent="0.25">
      <c r="D562"/>
      <c r="E562" s="301"/>
      <c r="F562"/>
      <c r="G562"/>
      <c r="H562"/>
      <c r="I562"/>
      <c r="J562"/>
      <c r="K562"/>
    </row>
    <row r="563" spans="4:11" x14ac:dyDescent="0.25">
      <c r="D563"/>
      <c r="E563" s="301"/>
      <c r="F563"/>
      <c r="G563"/>
      <c r="H563"/>
      <c r="I563"/>
      <c r="J563"/>
      <c r="K563"/>
    </row>
    <row r="564" spans="4:11" x14ac:dyDescent="0.25">
      <c r="D564"/>
      <c r="E564" s="301"/>
      <c r="F564"/>
      <c r="G564"/>
      <c r="H564"/>
      <c r="I564"/>
      <c r="J564"/>
      <c r="K564"/>
    </row>
    <row r="565" spans="4:11" x14ac:dyDescent="0.25">
      <c r="D565"/>
      <c r="E565" s="301"/>
      <c r="F565"/>
      <c r="G565"/>
      <c r="H565"/>
      <c r="I565"/>
      <c r="J565"/>
      <c r="K565"/>
    </row>
    <row r="566" spans="4:11" x14ac:dyDescent="0.25">
      <c r="D566"/>
      <c r="E566" s="301"/>
      <c r="F566"/>
      <c r="G566"/>
      <c r="H566"/>
      <c r="I566"/>
      <c r="J566"/>
      <c r="K566"/>
    </row>
    <row r="567" spans="4:11" x14ac:dyDescent="0.25">
      <c r="D567"/>
      <c r="E567" s="301"/>
      <c r="F567"/>
      <c r="G567"/>
      <c r="H567"/>
      <c r="I567"/>
      <c r="J567"/>
      <c r="K567"/>
    </row>
    <row r="568" spans="4:11" x14ac:dyDescent="0.25">
      <c r="D568"/>
      <c r="E568" s="301"/>
      <c r="F568"/>
      <c r="G568"/>
      <c r="H568"/>
      <c r="I568"/>
      <c r="J568"/>
      <c r="K568"/>
    </row>
  </sheetData>
  <autoFilter ref="A4:M558" xr:uid="{00000000-0009-0000-0000-000001000000}">
    <filterColumn colId="8" showButton="0"/>
    <filterColumn colId="9" showButton="0"/>
    <filterColumn colId="10" showButton="0"/>
  </autoFilter>
  <mergeCells count="950"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P18:P20"/>
    <mergeCell ref="B23:B26"/>
    <mergeCell ref="C23:C26"/>
    <mergeCell ref="D23:D26"/>
    <mergeCell ref="E23:E26"/>
    <mergeCell ref="F23:F26"/>
    <mergeCell ref="M23:M26"/>
    <mergeCell ref="B18:B22"/>
    <mergeCell ref="C18:C22"/>
    <mergeCell ref="C34:C38"/>
    <mergeCell ref="M4:M5"/>
    <mergeCell ref="F11:F14"/>
    <mergeCell ref="M34:M38"/>
    <mergeCell ref="M6:M10"/>
    <mergeCell ref="F6:F10"/>
    <mergeCell ref="E6:E10"/>
    <mergeCell ref="D6:D10"/>
    <mergeCell ref="B6:B10"/>
    <mergeCell ref="M15:M17"/>
    <mergeCell ref="F15:F17"/>
    <mergeCell ref="E15:E17"/>
    <mergeCell ref="D15:D17"/>
    <mergeCell ref="D18:D22"/>
    <mergeCell ref="E18:E22"/>
    <mergeCell ref="F18:F22"/>
    <mergeCell ref="B34:B38"/>
    <mergeCell ref="D34:D38"/>
    <mergeCell ref="E34:E38"/>
    <mergeCell ref="F34:F38"/>
    <mergeCell ref="B30:B33"/>
    <mergeCell ref="C27:C29"/>
    <mergeCell ref="B27:B29"/>
    <mergeCell ref="C15:C17"/>
    <mergeCell ref="C6:C10"/>
    <mergeCell ref="M18:M22"/>
    <mergeCell ref="F27:F29"/>
    <mergeCell ref="M27:M29"/>
    <mergeCell ref="A30:A33"/>
    <mergeCell ref="D30:D33"/>
    <mergeCell ref="E30:E33"/>
    <mergeCell ref="F30:F33"/>
    <mergeCell ref="M30:M33"/>
    <mergeCell ref="C30:C33"/>
    <mergeCell ref="B15:B17"/>
    <mergeCell ref="M11:M14"/>
    <mergeCell ref="B11:B14"/>
    <mergeCell ref="C11:C14"/>
    <mergeCell ref="D11:D14"/>
    <mergeCell ref="E11:E14"/>
    <mergeCell ref="D27:D29"/>
    <mergeCell ref="E27:E29"/>
    <mergeCell ref="A69:A71"/>
    <mergeCell ref="D69:D71"/>
    <mergeCell ref="E69:E71"/>
    <mergeCell ref="F69:F71"/>
    <mergeCell ref="M69:M71"/>
    <mergeCell ref="M39:M44"/>
    <mergeCell ref="F63:F65"/>
    <mergeCell ref="M63:M65"/>
    <mergeCell ref="C57:C62"/>
    <mergeCell ref="B57:B62"/>
    <mergeCell ref="C63:C65"/>
    <mergeCell ref="B63:B65"/>
    <mergeCell ref="A57:A62"/>
    <mergeCell ref="D57:D62"/>
    <mergeCell ref="E57:E62"/>
    <mergeCell ref="F57:F62"/>
    <mergeCell ref="M57:M62"/>
    <mergeCell ref="A45:A50"/>
    <mergeCell ref="D45:D50"/>
    <mergeCell ref="F45:F50"/>
    <mergeCell ref="M45:M50"/>
    <mergeCell ref="A51:A56"/>
    <mergeCell ref="D51:D56"/>
    <mergeCell ref="E51:E56"/>
    <mergeCell ref="D39:D44"/>
    <mergeCell ref="E39:E44"/>
    <mergeCell ref="A66:A68"/>
    <mergeCell ref="D66:D68"/>
    <mergeCell ref="E66:E68"/>
    <mergeCell ref="F66:F68"/>
    <mergeCell ref="M66:M68"/>
    <mergeCell ref="F51:F56"/>
    <mergeCell ref="M51:M56"/>
    <mergeCell ref="B45:B50"/>
    <mergeCell ref="C51:C56"/>
    <mergeCell ref="C39:C44"/>
    <mergeCell ref="F39:F44"/>
    <mergeCell ref="E45:E50"/>
    <mergeCell ref="B51:B56"/>
    <mergeCell ref="B39:B44"/>
    <mergeCell ref="C45:C50"/>
    <mergeCell ref="C66:C68"/>
    <mergeCell ref="B66:B68"/>
    <mergeCell ref="A63:A65"/>
    <mergeCell ref="C81:C83"/>
    <mergeCell ref="E75:E77"/>
    <mergeCell ref="F75:F77"/>
    <mergeCell ref="M75:M77"/>
    <mergeCell ref="B75:B77"/>
    <mergeCell ref="C75:C77"/>
    <mergeCell ref="C72:C74"/>
    <mergeCell ref="B72:B74"/>
    <mergeCell ref="D63:D65"/>
    <mergeCell ref="E63:E65"/>
    <mergeCell ref="C69:C71"/>
    <mergeCell ref="B69:B71"/>
    <mergeCell ref="A72:A74"/>
    <mergeCell ref="D72:D74"/>
    <mergeCell ref="E72:E74"/>
    <mergeCell ref="F72:F74"/>
    <mergeCell ref="M72:M74"/>
    <mergeCell ref="A75:A77"/>
    <mergeCell ref="D75:D77"/>
    <mergeCell ref="A84:A86"/>
    <mergeCell ref="D84:D86"/>
    <mergeCell ref="E84:E86"/>
    <mergeCell ref="F84:F86"/>
    <mergeCell ref="A78:A80"/>
    <mergeCell ref="D78:D80"/>
    <mergeCell ref="E78:E80"/>
    <mergeCell ref="F78:F80"/>
    <mergeCell ref="M78:M80"/>
    <mergeCell ref="A81:A83"/>
    <mergeCell ref="D81:D83"/>
    <mergeCell ref="E81:E83"/>
    <mergeCell ref="F81:F83"/>
    <mergeCell ref="M81:M83"/>
    <mergeCell ref="B78:B80"/>
    <mergeCell ref="C78:C80"/>
    <mergeCell ref="B81:B83"/>
    <mergeCell ref="B84:B86"/>
    <mergeCell ref="C84:C86"/>
    <mergeCell ref="M84:M86"/>
    <mergeCell ref="A87:A89"/>
    <mergeCell ref="D87:D89"/>
    <mergeCell ref="E87:E89"/>
    <mergeCell ref="F87:F89"/>
    <mergeCell ref="M87:M89"/>
    <mergeCell ref="B87:B89"/>
    <mergeCell ref="C87:C89"/>
    <mergeCell ref="A93:A95"/>
    <mergeCell ref="D93:D95"/>
    <mergeCell ref="E93:E95"/>
    <mergeCell ref="F93:F95"/>
    <mergeCell ref="M93:M95"/>
    <mergeCell ref="B90:B92"/>
    <mergeCell ref="C90:C92"/>
    <mergeCell ref="B93:B95"/>
    <mergeCell ref="C93:C95"/>
    <mergeCell ref="A90:A92"/>
    <mergeCell ref="D90:D92"/>
    <mergeCell ref="E90:E92"/>
    <mergeCell ref="F90:F92"/>
    <mergeCell ref="M90:M92"/>
    <mergeCell ref="B99:B101"/>
    <mergeCell ref="C99:C101"/>
    <mergeCell ref="A102:A104"/>
    <mergeCell ref="D102:D104"/>
    <mergeCell ref="A96:A98"/>
    <mergeCell ref="D96:D98"/>
    <mergeCell ref="E96:E98"/>
    <mergeCell ref="F96:F98"/>
    <mergeCell ref="M96:M98"/>
    <mergeCell ref="A99:A101"/>
    <mergeCell ref="D99:D101"/>
    <mergeCell ref="E99:E101"/>
    <mergeCell ref="F99:F101"/>
    <mergeCell ref="M99:M101"/>
    <mergeCell ref="B96:B98"/>
    <mergeCell ref="C96:C98"/>
    <mergeCell ref="B105:B107"/>
    <mergeCell ref="C105:C107"/>
    <mergeCell ref="A108:A110"/>
    <mergeCell ref="D108:D110"/>
    <mergeCell ref="E108:E110"/>
    <mergeCell ref="F108:F110"/>
    <mergeCell ref="E102:E104"/>
    <mergeCell ref="F102:F104"/>
    <mergeCell ref="M102:M104"/>
    <mergeCell ref="A105:A107"/>
    <mergeCell ref="D105:D107"/>
    <mergeCell ref="E105:E107"/>
    <mergeCell ref="F105:F107"/>
    <mergeCell ref="M105:M107"/>
    <mergeCell ref="B102:B104"/>
    <mergeCell ref="C102:C104"/>
    <mergeCell ref="M108:M110"/>
    <mergeCell ref="A111:A113"/>
    <mergeCell ref="D111:D113"/>
    <mergeCell ref="E111:E113"/>
    <mergeCell ref="F111:F113"/>
    <mergeCell ref="M111:M113"/>
    <mergeCell ref="B108:B110"/>
    <mergeCell ref="C108:C110"/>
    <mergeCell ref="B111:B113"/>
    <mergeCell ref="C111:C113"/>
    <mergeCell ref="A114:A116"/>
    <mergeCell ref="D114:D116"/>
    <mergeCell ref="E114:E116"/>
    <mergeCell ref="E120:E124"/>
    <mergeCell ref="F120:F124"/>
    <mergeCell ref="F114:F116"/>
    <mergeCell ref="M114:M116"/>
    <mergeCell ref="A117:A119"/>
    <mergeCell ref="D117:D119"/>
    <mergeCell ref="E117:E119"/>
    <mergeCell ref="F117:F119"/>
    <mergeCell ref="M117:M119"/>
    <mergeCell ref="B114:B116"/>
    <mergeCell ref="C114:C116"/>
    <mergeCell ref="B117:B119"/>
    <mergeCell ref="C117:C119"/>
    <mergeCell ref="M120:M124"/>
    <mergeCell ref="A125:A129"/>
    <mergeCell ref="D125:D129"/>
    <mergeCell ref="E125:E129"/>
    <mergeCell ref="F125:F129"/>
    <mergeCell ref="M125:M129"/>
    <mergeCell ref="B120:B124"/>
    <mergeCell ref="C120:C124"/>
    <mergeCell ref="A120:A124"/>
    <mergeCell ref="D120:D124"/>
    <mergeCell ref="B125:B129"/>
    <mergeCell ref="C125:C129"/>
    <mergeCell ref="E158:E160"/>
    <mergeCell ref="F158:F160"/>
    <mergeCell ref="M140:M144"/>
    <mergeCell ref="B140:B144"/>
    <mergeCell ref="C140:C144"/>
    <mergeCell ref="A130:A134"/>
    <mergeCell ref="D130:D134"/>
    <mergeCell ref="E130:E134"/>
    <mergeCell ref="F130:F134"/>
    <mergeCell ref="M130:M134"/>
    <mergeCell ref="A135:A139"/>
    <mergeCell ref="D135:D139"/>
    <mergeCell ref="A140:A144"/>
    <mergeCell ref="D140:D144"/>
    <mergeCell ref="E140:E144"/>
    <mergeCell ref="F140:F144"/>
    <mergeCell ref="E135:E139"/>
    <mergeCell ref="F135:F139"/>
    <mergeCell ref="M135:M139"/>
    <mergeCell ref="B130:B134"/>
    <mergeCell ref="C130:C134"/>
    <mergeCell ref="B135:B139"/>
    <mergeCell ref="C135:C139"/>
    <mergeCell ref="A150:A153"/>
    <mergeCell ref="D150:D153"/>
    <mergeCell ref="E150:E153"/>
    <mergeCell ref="F150:F153"/>
    <mergeCell ref="M150:M153"/>
    <mergeCell ref="C147:C149"/>
    <mergeCell ref="B147:B149"/>
    <mergeCell ref="C150:C153"/>
    <mergeCell ref="B150:B153"/>
    <mergeCell ref="A147:A149"/>
    <mergeCell ref="D147:D149"/>
    <mergeCell ref="E147:E149"/>
    <mergeCell ref="F147:F149"/>
    <mergeCell ref="M147:M149"/>
    <mergeCell ref="M158:M160"/>
    <mergeCell ref="C154:C156"/>
    <mergeCell ref="B154:B156"/>
    <mergeCell ref="C161:C164"/>
    <mergeCell ref="B161:B164"/>
    <mergeCell ref="C175:C177"/>
    <mergeCell ref="B175:B177"/>
    <mergeCell ref="C158:C160"/>
    <mergeCell ref="B158:B160"/>
    <mergeCell ref="E168:E170"/>
    <mergeCell ref="M168:M170"/>
    <mergeCell ref="E172:E174"/>
    <mergeCell ref="F172:F174"/>
    <mergeCell ref="M172:M174"/>
    <mergeCell ref="F168:F170"/>
    <mergeCell ref="E165:E167"/>
    <mergeCell ref="F165:F167"/>
    <mergeCell ref="M165:M167"/>
    <mergeCell ref="E161:E164"/>
    <mergeCell ref="F161:F164"/>
    <mergeCell ref="M161:M164"/>
    <mergeCell ref="E154:E156"/>
    <mergeCell ref="F154:F156"/>
    <mergeCell ref="M154:M156"/>
    <mergeCell ref="A161:A164"/>
    <mergeCell ref="D161:D164"/>
    <mergeCell ref="A154:A156"/>
    <mergeCell ref="D154:D156"/>
    <mergeCell ref="C178:C180"/>
    <mergeCell ref="B178:B180"/>
    <mergeCell ref="C165:C167"/>
    <mergeCell ref="B165:B167"/>
    <mergeCell ref="A168:A170"/>
    <mergeCell ref="D168:D170"/>
    <mergeCell ref="A172:A174"/>
    <mergeCell ref="D172:D174"/>
    <mergeCell ref="C168:C170"/>
    <mergeCell ref="B168:B170"/>
    <mergeCell ref="C172:C174"/>
    <mergeCell ref="B172:B174"/>
    <mergeCell ref="A165:A167"/>
    <mergeCell ref="D165:D167"/>
    <mergeCell ref="A158:A160"/>
    <mergeCell ref="D158:D160"/>
    <mergeCell ref="C181:C184"/>
    <mergeCell ref="B181:B184"/>
    <mergeCell ref="A175:A177"/>
    <mergeCell ref="D175:D177"/>
    <mergeCell ref="E175:E177"/>
    <mergeCell ref="M181:M184"/>
    <mergeCell ref="A185:A188"/>
    <mergeCell ref="D185:D188"/>
    <mergeCell ref="E185:E188"/>
    <mergeCell ref="F185:F188"/>
    <mergeCell ref="A181:A184"/>
    <mergeCell ref="D181:D184"/>
    <mergeCell ref="E181:E184"/>
    <mergeCell ref="F181:F184"/>
    <mergeCell ref="M185:M188"/>
    <mergeCell ref="C185:C188"/>
    <mergeCell ref="B185:B188"/>
    <mergeCell ref="F175:F177"/>
    <mergeCell ref="M175:M177"/>
    <mergeCell ref="A178:A180"/>
    <mergeCell ref="D178:D180"/>
    <mergeCell ref="E178:E180"/>
    <mergeCell ref="F178:F180"/>
    <mergeCell ref="M178:M180"/>
    <mergeCell ref="F199:F202"/>
    <mergeCell ref="M199:M202"/>
    <mergeCell ref="A189:A192"/>
    <mergeCell ref="D189:D192"/>
    <mergeCell ref="E189:E192"/>
    <mergeCell ref="F189:F192"/>
    <mergeCell ref="M189:M192"/>
    <mergeCell ref="C189:C192"/>
    <mergeCell ref="B189:B192"/>
    <mergeCell ref="C193:C196"/>
    <mergeCell ref="B193:B196"/>
    <mergeCell ref="C199:C202"/>
    <mergeCell ref="B199:B202"/>
    <mergeCell ref="A193:A196"/>
    <mergeCell ref="D193:D196"/>
    <mergeCell ref="E193:E196"/>
    <mergeCell ref="E203:E206"/>
    <mergeCell ref="F203:F206"/>
    <mergeCell ref="A215:A218"/>
    <mergeCell ref="D215:D218"/>
    <mergeCell ref="E215:E218"/>
    <mergeCell ref="F215:F218"/>
    <mergeCell ref="F193:F196"/>
    <mergeCell ref="M203:M206"/>
    <mergeCell ref="A207:A210"/>
    <mergeCell ref="D207:D210"/>
    <mergeCell ref="E207:E210"/>
    <mergeCell ref="F207:F210"/>
    <mergeCell ref="M207:M210"/>
    <mergeCell ref="C203:C206"/>
    <mergeCell ref="B203:B206"/>
    <mergeCell ref="C207:C210"/>
    <mergeCell ref="B207:B210"/>
    <mergeCell ref="A203:A206"/>
    <mergeCell ref="D203:D206"/>
    <mergeCell ref="B211:B214"/>
    <mergeCell ref="M193:M196"/>
    <mergeCell ref="A199:A202"/>
    <mergeCell ref="D199:D202"/>
    <mergeCell ref="E199:E202"/>
    <mergeCell ref="M219:M222"/>
    <mergeCell ref="A219:A222"/>
    <mergeCell ref="D219:D222"/>
    <mergeCell ref="E219:E222"/>
    <mergeCell ref="F219:F222"/>
    <mergeCell ref="A211:A214"/>
    <mergeCell ref="D211:D214"/>
    <mergeCell ref="E211:E214"/>
    <mergeCell ref="F211:F214"/>
    <mergeCell ref="E226:E229"/>
    <mergeCell ref="F226:F229"/>
    <mergeCell ref="M226:M229"/>
    <mergeCell ref="M211:M214"/>
    <mergeCell ref="A226:A229"/>
    <mergeCell ref="D226:D229"/>
    <mergeCell ref="E234:E237"/>
    <mergeCell ref="F234:F237"/>
    <mergeCell ref="A230:A233"/>
    <mergeCell ref="D230:D233"/>
    <mergeCell ref="E230:E233"/>
    <mergeCell ref="F230:F233"/>
    <mergeCell ref="M230:M233"/>
    <mergeCell ref="C226:C229"/>
    <mergeCell ref="B226:B229"/>
    <mergeCell ref="C230:C233"/>
    <mergeCell ref="B230:B233"/>
    <mergeCell ref="M234:M237"/>
    <mergeCell ref="M215:M218"/>
    <mergeCell ref="C215:C218"/>
    <mergeCell ref="B215:B218"/>
    <mergeCell ref="C219:C222"/>
    <mergeCell ref="B219:B222"/>
    <mergeCell ref="C211:C214"/>
    <mergeCell ref="A240:A242"/>
    <mergeCell ref="D240:D242"/>
    <mergeCell ref="E240:E242"/>
    <mergeCell ref="F240:F242"/>
    <mergeCell ref="M240:M242"/>
    <mergeCell ref="C234:C237"/>
    <mergeCell ref="B234:B237"/>
    <mergeCell ref="C240:C242"/>
    <mergeCell ref="B240:B242"/>
    <mergeCell ref="A234:A237"/>
    <mergeCell ref="D234:D237"/>
    <mergeCell ref="C243:C245"/>
    <mergeCell ref="B243:B245"/>
    <mergeCell ref="C246:C248"/>
    <mergeCell ref="B246:B248"/>
    <mergeCell ref="M256:M258"/>
    <mergeCell ref="A249:A252"/>
    <mergeCell ref="D249:D252"/>
    <mergeCell ref="E249:E252"/>
    <mergeCell ref="F249:F252"/>
    <mergeCell ref="M249:M252"/>
    <mergeCell ref="A243:A245"/>
    <mergeCell ref="D243:D245"/>
    <mergeCell ref="E243:E245"/>
    <mergeCell ref="F243:F245"/>
    <mergeCell ref="M243:M245"/>
    <mergeCell ref="A246:A248"/>
    <mergeCell ref="D246:D248"/>
    <mergeCell ref="E246:E248"/>
    <mergeCell ref="F246:F248"/>
    <mergeCell ref="M246:M248"/>
    <mergeCell ref="A253:A255"/>
    <mergeCell ref="D253:D255"/>
    <mergeCell ref="E253:E255"/>
    <mergeCell ref="F253:F255"/>
    <mergeCell ref="M253:M255"/>
    <mergeCell ref="C249:C252"/>
    <mergeCell ref="B249:B252"/>
    <mergeCell ref="C253:C255"/>
    <mergeCell ref="B253:B255"/>
    <mergeCell ref="C256:C258"/>
    <mergeCell ref="B256:B258"/>
    <mergeCell ref="A259:A262"/>
    <mergeCell ref="D259:D262"/>
    <mergeCell ref="E259:E262"/>
    <mergeCell ref="F259:F262"/>
    <mergeCell ref="A256:A258"/>
    <mergeCell ref="D256:D258"/>
    <mergeCell ref="E256:E258"/>
    <mergeCell ref="F256:F258"/>
    <mergeCell ref="M259:M262"/>
    <mergeCell ref="A263:A266"/>
    <mergeCell ref="D263:D266"/>
    <mergeCell ref="E263:E266"/>
    <mergeCell ref="F263:F266"/>
    <mergeCell ref="M263:M266"/>
    <mergeCell ref="C263:C266"/>
    <mergeCell ref="B263:B266"/>
    <mergeCell ref="C259:C262"/>
    <mergeCell ref="B259:B262"/>
    <mergeCell ref="C271:C273"/>
    <mergeCell ref="B271:B273"/>
    <mergeCell ref="A274:A279"/>
    <mergeCell ref="D274:D279"/>
    <mergeCell ref="A267:A270"/>
    <mergeCell ref="D267:D270"/>
    <mergeCell ref="E267:E270"/>
    <mergeCell ref="F267:F270"/>
    <mergeCell ref="M267:M270"/>
    <mergeCell ref="A271:A273"/>
    <mergeCell ref="D271:D273"/>
    <mergeCell ref="E271:E273"/>
    <mergeCell ref="F271:F273"/>
    <mergeCell ref="M271:M273"/>
    <mergeCell ref="C267:C270"/>
    <mergeCell ref="B267:B270"/>
    <mergeCell ref="E274:E279"/>
    <mergeCell ref="F274:F279"/>
    <mergeCell ref="M274:M279"/>
    <mergeCell ref="A280:A283"/>
    <mergeCell ref="D280:D283"/>
    <mergeCell ref="E280:E283"/>
    <mergeCell ref="F280:F283"/>
    <mergeCell ref="M280:M283"/>
    <mergeCell ref="C274:C279"/>
    <mergeCell ref="B274:B279"/>
    <mergeCell ref="C280:C283"/>
    <mergeCell ref="B280:B283"/>
    <mergeCell ref="B284:B287"/>
    <mergeCell ref="M292:M296"/>
    <mergeCell ref="A292:A296"/>
    <mergeCell ref="D292:D296"/>
    <mergeCell ref="E292:E296"/>
    <mergeCell ref="F292:F296"/>
    <mergeCell ref="A284:A287"/>
    <mergeCell ref="D284:D287"/>
    <mergeCell ref="E284:E287"/>
    <mergeCell ref="F284:F287"/>
    <mergeCell ref="A288:A291"/>
    <mergeCell ref="D288:D291"/>
    <mergeCell ref="E288:E291"/>
    <mergeCell ref="F288:F291"/>
    <mergeCell ref="E297:E300"/>
    <mergeCell ref="F297:F300"/>
    <mergeCell ref="M297:M300"/>
    <mergeCell ref="M284:M287"/>
    <mergeCell ref="A297:A300"/>
    <mergeCell ref="D297:D300"/>
    <mergeCell ref="E306:E308"/>
    <mergeCell ref="F306:F308"/>
    <mergeCell ref="A301:A305"/>
    <mergeCell ref="D301:D305"/>
    <mergeCell ref="E301:E305"/>
    <mergeCell ref="F301:F305"/>
    <mergeCell ref="M301:M305"/>
    <mergeCell ref="C297:C300"/>
    <mergeCell ref="B297:B300"/>
    <mergeCell ref="C301:C305"/>
    <mergeCell ref="B301:B305"/>
    <mergeCell ref="M288:M291"/>
    <mergeCell ref="C288:C291"/>
    <mergeCell ref="B288:B291"/>
    <mergeCell ref="M306:M308"/>
    <mergeCell ref="C292:C296"/>
    <mergeCell ref="B292:B296"/>
    <mergeCell ref="C284:C287"/>
    <mergeCell ref="A309:A314"/>
    <mergeCell ref="D309:D314"/>
    <mergeCell ref="E309:E314"/>
    <mergeCell ref="F309:F314"/>
    <mergeCell ref="M309:M314"/>
    <mergeCell ref="C306:C308"/>
    <mergeCell ref="B306:B308"/>
    <mergeCell ref="C309:C314"/>
    <mergeCell ref="B309:B314"/>
    <mergeCell ref="A306:A308"/>
    <mergeCell ref="D306:D308"/>
    <mergeCell ref="A315:A317"/>
    <mergeCell ref="D315:D317"/>
    <mergeCell ref="E315:E317"/>
    <mergeCell ref="F315:F317"/>
    <mergeCell ref="A321:A323"/>
    <mergeCell ref="D321:D323"/>
    <mergeCell ref="E327:E329"/>
    <mergeCell ref="F327:F329"/>
    <mergeCell ref="M315:M317"/>
    <mergeCell ref="A318:A320"/>
    <mergeCell ref="D318:D320"/>
    <mergeCell ref="E318:E320"/>
    <mergeCell ref="F318:F320"/>
    <mergeCell ref="M318:M320"/>
    <mergeCell ref="C315:C317"/>
    <mergeCell ref="B315:B317"/>
    <mergeCell ref="C318:C320"/>
    <mergeCell ref="B318:B320"/>
    <mergeCell ref="M321:M323"/>
    <mergeCell ref="A324:A326"/>
    <mergeCell ref="D324:D326"/>
    <mergeCell ref="E324:E326"/>
    <mergeCell ref="F324:F326"/>
    <mergeCell ref="M324:M326"/>
    <mergeCell ref="C321:C323"/>
    <mergeCell ref="B321:B323"/>
    <mergeCell ref="C324:C326"/>
    <mergeCell ref="B324:B326"/>
    <mergeCell ref="E321:E323"/>
    <mergeCell ref="F321:F323"/>
    <mergeCell ref="M327:M329"/>
    <mergeCell ref="A330:A332"/>
    <mergeCell ref="D330:D332"/>
    <mergeCell ref="E330:E332"/>
    <mergeCell ref="F330:F332"/>
    <mergeCell ref="M330:M332"/>
    <mergeCell ref="C327:C329"/>
    <mergeCell ref="B327:B329"/>
    <mergeCell ref="C330:C332"/>
    <mergeCell ref="B330:B332"/>
    <mergeCell ref="A327:A329"/>
    <mergeCell ref="D327:D329"/>
    <mergeCell ref="A333:A336"/>
    <mergeCell ref="D333:D336"/>
    <mergeCell ref="E333:E336"/>
    <mergeCell ref="F333:F336"/>
    <mergeCell ref="A341:A344"/>
    <mergeCell ref="D341:D344"/>
    <mergeCell ref="E341:E344"/>
    <mergeCell ref="F341:F344"/>
    <mergeCell ref="M333:M336"/>
    <mergeCell ref="A337:A340"/>
    <mergeCell ref="D337:D340"/>
    <mergeCell ref="E337:E340"/>
    <mergeCell ref="F337:F340"/>
    <mergeCell ref="M337:M340"/>
    <mergeCell ref="C333:C336"/>
    <mergeCell ref="B333:B336"/>
    <mergeCell ref="C337:C340"/>
    <mergeCell ref="B337:B340"/>
    <mergeCell ref="M341:M344"/>
    <mergeCell ref="A345:A348"/>
    <mergeCell ref="D345:D348"/>
    <mergeCell ref="E345:E348"/>
    <mergeCell ref="F345:F348"/>
    <mergeCell ref="M345:M348"/>
    <mergeCell ref="C341:C344"/>
    <mergeCell ref="B341:B344"/>
    <mergeCell ref="C345:C348"/>
    <mergeCell ref="B345:B348"/>
    <mergeCell ref="E349:E351"/>
    <mergeCell ref="F349:F351"/>
    <mergeCell ref="C349:C351"/>
    <mergeCell ref="B349:B351"/>
    <mergeCell ref="E357:E360"/>
    <mergeCell ref="F357:F360"/>
    <mergeCell ref="M349:M351"/>
    <mergeCell ref="A352:A356"/>
    <mergeCell ref="D352:D356"/>
    <mergeCell ref="E352:E356"/>
    <mergeCell ref="F352:F356"/>
    <mergeCell ref="M352:M356"/>
    <mergeCell ref="C352:C356"/>
    <mergeCell ref="B352:B356"/>
    <mergeCell ref="A349:A351"/>
    <mergeCell ref="D349:D351"/>
    <mergeCell ref="A357:A360"/>
    <mergeCell ref="D357:D360"/>
    <mergeCell ref="M357:M360"/>
    <mergeCell ref="A361:A363"/>
    <mergeCell ref="D361:D363"/>
    <mergeCell ref="E361:E363"/>
    <mergeCell ref="F361:F363"/>
    <mergeCell ref="M361:M363"/>
    <mergeCell ref="C357:C360"/>
    <mergeCell ref="B357:B360"/>
    <mergeCell ref="C361:C363"/>
    <mergeCell ref="B361:B363"/>
    <mergeCell ref="E364:E367"/>
    <mergeCell ref="F364:F367"/>
    <mergeCell ref="M364:M367"/>
    <mergeCell ref="A368:A371"/>
    <mergeCell ref="D368:D371"/>
    <mergeCell ref="E368:E371"/>
    <mergeCell ref="F368:F371"/>
    <mergeCell ref="M368:M371"/>
    <mergeCell ref="C368:C371"/>
    <mergeCell ref="B368:B371"/>
    <mergeCell ref="A364:A367"/>
    <mergeCell ref="D364:D367"/>
    <mergeCell ref="C364:C367"/>
    <mergeCell ref="B364:B367"/>
    <mergeCell ref="E385:E387"/>
    <mergeCell ref="F385:F387"/>
    <mergeCell ref="M385:M387"/>
    <mergeCell ref="A378:A380"/>
    <mergeCell ref="D378:D380"/>
    <mergeCell ref="E378:E380"/>
    <mergeCell ref="F378:F380"/>
    <mergeCell ref="M378:M380"/>
    <mergeCell ref="C375:C377"/>
    <mergeCell ref="B375:B377"/>
    <mergeCell ref="A385:A387"/>
    <mergeCell ref="D385:D387"/>
    <mergeCell ref="C385:C387"/>
    <mergeCell ref="B385:B387"/>
    <mergeCell ref="A381:A383"/>
    <mergeCell ref="D381:D383"/>
    <mergeCell ref="A375:A377"/>
    <mergeCell ref="D375:D377"/>
    <mergeCell ref="E375:E377"/>
    <mergeCell ref="F375:F377"/>
    <mergeCell ref="M375:M377"/>
    <mergeCell ref="E381:E383"/>
    <mergeCell ref="F381:F383"/>
    <mergeCell ref="M381:M383"/>
    <mergeCell ref="C378:C380"/>
    <mergeCell ref="B378:B380"/>
    <mergeCell ref="C381:C383"/>
    <mergeCell ref="B381:B383"/>
    <mergeCell ref="A372:A374"/>
    <mergeCell ref="D372:D374"/>
    <mergeCell ref="E372:E374"/>
    <mergeCell ref="F372:F374"/>
    <mergeCell ref="M372:M374"/>
    <mergeCell ref="C372:C374"/>
    <mergeCell ref="B372:B374"/>
    <mergeCell ref="C393:C395"/>
    <mergeCell ref="B393:B395"/>
    <mergeCell ref="A396:A400"/>
    <mergeCell ref="D396:D400"/>
    <mergeCell ref="A388:A392"/>
    <mergeCell ref="D388:D392"/>
    <mergeCell ref="E388:E392"/>
    <mergeCell ref="F388:F392"/>
    <mergeCell ref="M388:M392"/>
    <mergeCell ref="A393:A395"/>
    <mergeCell ref="D393:D395"/>
    <mergeCell ref="E393:E395"/>
    <mergeCell ref="F393:F395"/>
    <mergeCell ref="M393:M395"/>
    <mergeCell ref="C388:C392"/>
    <mergeCell ref="B388:B392"/>
    <mergeCell ref="C401:C403"/>
    <mergeCell ref="B401:B403"/>
    <mergeCell ref="A404:A407"/>
    <mergeCell ref="D404:D407"/>
    <mergeCell ref="E404:E407"/>
    <mergeCell ref="F404:F407"/>
    <mergeCell ref="E396:E400"/>
    <mergeCell ref="F396:F400"/>
    <mergeCell ref="M396:M400"/>
    <mergeCell ref="A401:A403"/>
    <mergeCell ref="D401:D403"/>
    <mergeCell ref="E401:E403"/>
    <mergeCell ref="F401:F403"/>
    <mergeCell ref="M401:M403"/>
    <mergeCell ref="C396:C400"/>
    <mergeCell ref="B396:B400"/>
    <mergeCell ref="M404:M407"/>
    <mergeCell ref="A408:A411"/>
    <mergeCell ref="D408:D411"/>
    <mergeCell ref="E408:E411"/>
    <mergeCell ref="F408:F411"/>
    <mergeCell ref="M408:M411"/>
    <mergeCell ref="C404:C407"/>
    <mergeCell ref="B404:B407"/>
    <mergeCell ref="C408:C411"/>
    <mergeCell ref="B408:B411"/>
    <mergeCell ref="C415:C418"/>
    <mergeCell ref="B415:B418"/>
    <mergeCell ref="A419:A422"/>
    <mergeCell ref="D419:D422"/>
    <mergeCell ref="A412:A414"/>
    <mergeCell ref="D412:D414"/>
    <mergeCell ref="E412:E414"/>
    <mergeCell ref="F412:F414"/>
    <mergeCell ref="M412:M414"/>
    <mergeCell ref="A415:A418"/>
    <mergeCell ref="D415:D418"/>
    <mergeCell ref="E415:E418"/>
    <mergeCell ref="F415:F418"/>
    <mergeCell ref="M415:M418"/>
    <mergeCell ref="C412:C414"/>
    <mergeCell ref="B412:B414"/>
    <mergeCell ref="C423:C426"/>
    <mergeCell ref="B423:B426"/>
    <mergeCell ref="A427:A430"/>
    <mergeCell ref="D427:D430"/>
    <mergeCell ref="E427:E430"/>
    <mergeCell ref="F427:F430"/>
    <mergeCell ref="E419:E422"/>
    <mergeCell ref="F419:F422"/>
    <mergeCell ref="M419:M422"/>
    <mergeCell ref="A423:A426"/>
    <mergeCell ref="D423:D426"/>
    <mergeCell ref="E423:E426"/>
    <mergeCell ref="F423:F426"/>
    <mergeCell ref="M423:M426"/>
    <mergeCell ref="C419:C422"/>
    <mergeCell ref="B419:B422"/>
    <mergeCell ref="M427:M430"/>
    <mergeCell ref="A431:A433"/>
    <mergeCell ref="D431:D433"/>
    <mergeCell ref="E431:E433"/>
    <mergeCell ref="F431:F433"/>
    <mergeCell ref="M431:M433"/>
    <mergeCell ref="C427:C430"/>
    <mergeCell ref="B427:B430"/>
    <mergeCell ref="C431:C433"/>
    <mergeCell ref="B431:B433"/>
    <mergeCell ref="C437:C441"/>
    <mergeCell ref="B437:B441"/>
    <mergeCell ref="A442:A444"/>
    <mergeCell ref="D442:D444"/>
    <mergeCell ref="A434:A436"/>
    <mergeCell ref="D434:D436"/>
    <mergeCell ref="E434:E436"/>
    <mergeCell ref="F434:F436"/>
    <mergeCell ref="M434:M436"/>
    <mergeCell ref="A437:A441"/>
    <mergeCell ref="D437:D441"/>
    <mergeCell ref="E437:E441"/>
    <mergeCell ref="F437:F441"/>
    <mergeCell ref="M437:M441"/>
    <mergeCell ref="C434:C436"/>
    <mergeCell ref="B434:B436"/>
    <mergeCell ref="C445:C450"/>
    <mergeCell ref="B445:B450"/>
    <mergeCell ref="A451:A456"/>
    <mergeCell ref="D451:D456"/>
    <mergeCell ref="E451:E456"/>
    <mergeCell ref="F451:F456"/>
    <mergeCell ref="E442:E444"/>
    <mergeCell ref="F442:F444"/>
    <mergeCell ref="M442:M444"/>
    <mergeCell ref="A445:A450"/>
    <mergeCell ref="D445:D450"/>
    <mergeCell ref="E445:E450"/>
    <mergeCell ref="F445:F450"/>
    <mergeCell ref="M445:M450"/>
    <mergeCell ref="C442:C444"/>
    <mergeCell ref="B442:B444"/>
    <mergeCell ref="M451:M456"/>
    <mergeCell ref="A457:A462"/>
    <mergeCell ref="D457:D462"/>
    <mergeCell ref="E457:E462"/>
    <mergeCell ref="F457:F462"/>
    <mergeCell ref="M457:M462"/>
    <mergeCell ref="C451:C456"/>
    <mergeCell ref="B451:B456"/>
    <mergeCell ref="C457:C462"/>
    <mergeCell ref="B457:B462"/>
    <mergeCell ref="A463:A468"/>
    <mergeCell ref="D463:D468"/>
    <mergeCell ref="E463:E468"/>
    <mergeCell ref="F463:F468"/>
    <mergeCell ref="M463:M468"/>
    <mergeCell ref="A469:A474"/>
    <mergeCell ref="D469:D474"/>
    <mergeCell ref="E469:E474"/>
    <mergeCell ref="F469:F474"/>
    <mergeCell ref="M469:M474"/>
    <mergeCell ref="C463:C468"/>
    <mergeCell ref="B463:B468"/>
    <mergeCell ref="C469:C474"/>
    <mergeCell ref="B469:B474"/>
    <mergeCell ref="F475:F480"/>
    <mergeCell ref="M475:M480"/>
    <mergeCell ref="A481:A486"/>
    <mergeCell ref="D481:D486"/>
    <mergeCell ref="E481:E486"/>
    <mergeCell ref="F481:F486"/>
    <mergeCell ref="M481:M486"/>
    <mergeCell ref="C475:C480"/>
    <mergeCell ref="B475:B480"/>
    <mergeCell ref="A475:A480"/>
    <mergeCell ref="D475:D480"/>
    <mergeCell ref="C481:C486"/>
    <mergeCell ref="B481:B486"/>
    <mergeCell ref="E475:E480"/>
    <mergeCell ref="M487:M492"/>
    <mergeCell ref="A493:A498"/>
    <mergeCell ref="D493:D498"/>
    <mergeCell ref="E493:E498"/>
    <mergeCell ref="F493:F498"/>
    <mergeCell ref="M493:M498"/>
    <mergeCell ref="C487:C492"/>
    <mergeCell ref="B487:B492"/>
    <mergeCell ref="C493:C498"/>
    <mergeCell ref="B493:B498"/>
    <mergeCell ref="A487:A492"/>
    <mergeCell ref="D487:D492"/>
    <mergeCell ref="E487:E492"/>
    <mergeCell ref="F487:F492"/>
    <mergeCell ref="A499:A504"/>
    <mergeCell ref="D499:D504"/>
    <mergeCell ref="E499:E504"/>
    <mergeCell ref="F499:F504"/>
    <mergeCell ref="M499:M504"/>
    <mergeCell ref="A505:A509"/>
    <mergeCell ref="D505:D509"/>
    <mergeCell ref="E505:E509"/>
    <mergeCell ref="F505:F509"/>
    <mergeCell ref="M505:M509"/>
    <mergeCell ref="C499:C504"/>
    <mergeCell ref="B499:B504"/>
    <mergeCell ref="C505:C509"/>
    <mergeCell ref="B505:B509"/>
    <mergeCell ref="F510:F514"/>
    <mergeCell ref="M510:M514"/>
    <mergeCell ref="A515:A519"/>
    <mergeCell ref="D515:D519"/>
    <mergeCell ref="E515:E519"/>
    <mergeCell ref="F515:F519"/>
    <mergeCell ref="M515:M519"/>
    <mergeCell ref="C510:C514"/>
    <mergeCell ref="B510:B514"/>
    <mergeCell ref="A510:A514"/>
    <mergeCell ref="D510:D514"/>
    <mergeCell ref="M520:M524"/>
    <mergeCell ref="A525:A529"/>
    <mergeCell ref="D525:D529"/>
    <mergeCell ref="E525:E529"/>
    <mergeCell ref="F525:F529"/>
    <mergeCell ref="M525:M529"/>
    <mergeCell ref="C520:C524"/>
    <mergeCell ref="B520:B524"/>
    <mergeCell ref="C525:C529"/>
    <mergeCell ref="B525:B529"/>
    <mergeCell ref="A520:A524"/>
    <mergeCell ref="D520:D524"/>
    <mergeCell ref="E520:E524"/>
    <mergeCell ref="F520:F524"/>
    <mergeCell ref="A530:A534"/>
    <mergeCell ref="D530:D534"/>
    <mergeCell ref="E530:E534"/>
    <mergeCell ref="F530:F534"/>
    <mergeCell ref="M530:M534"/>
    <mergeCell ref="A535:A539"/>
    <mergeCell ref="D535:D539"/>
    <mergeCell ref="E535:E539"/>
    <mergeCell ref="F535:F539"/>
    <mergeCell ref="M535:M539"/>
    <mergeCell ref="C530:C534"/>
    <mergeCell ref="B530:B534"/>
    <mergeCell ref="F540:F543"/>
    <mergeCell ref="M540:M543"/>
    <mergeCell ref="A544:A548"/>
    <mergeCell ref="D544:D548"/>
    <mergeCell ref="E544:E548"/>
    <mergeCell ref="F544:F548"/>
    <mergeCell ref="M544:M548"/>
    <mergeCell ref="C540:C543"/>
    <mergeCell ref="B540:B543"/>
    <mergeCell ref="A540:A543"/>
    <mergeCell ref="D540:D543"/>
    <mergeCell ref="M549:M554"/>
    <mergeCell ref="A555:A558"/>
    <mergeCell ref="D555:D558"/>
    <mergeCell ref="E555:E558"/>
    <mergeCell ref="F555:F558"/>
    <mergeCell ref="M555:M558"/>
    <mergeCell ref="C549:C554"/>
    <mergeCell ref="B549:B554"/>
    <mergeCell ref="C555:C558"/>
    <mergeCell ref="B555:B558"/>
    <mergeCell ref="A549:A554"/>
    <mergeCell ref="D549:D554"/>
    <mergeCell ref="E549:E554"/>
    <mergeCell ref="F549:F554"/>
    <mergeCell ref="E559:E568"/>
    <mergeCell ref="C544:C548"/>
    <mergeCell ref="B544:B548"/>
    <mergeCell ref="E540:E543"/>
    <mergeCell ref="C535:C539"/>
    <mergeCell ref="B535:B539"/>
    <mergeCell ref="C515:C519"/>
    <mergeCell ref="B515:B519"/>
    <mergeCell ref="E510:E514"/>
  </mergeCells>
  <pageMargins left="0.25" right="0.25" top="0.75" bottom="0.75" header="0.3" footer="0.3"/>
  <pageSetup paperSize="9" scale="66" fitToHeight="0" orientation="landscape" r:id="rId1"/>
  <rowBreaks count="17" manualBreakCount="17">
    <brk id="26" max="10" man="1"/>
    <brk id="56" max="10" man="1"/>
    <brk id="92" max="10" man="1"/>
    <brk id="119" max="10" man="1"/>
    <brk id="145" max="10" man="1"/>
    <brk id="167" max="10" man="1"/>
    <brk id="192" max="12" man="1"/>
    <brk id="225" max="10" man="1"/>
    <brk id="252" max="12" man="1"/>
    <brk id="287" max="10" man="1"/>
    <brk id="326" max="10" man="1"/>
    <brk id="363" max="10" man="1"/>
    <brk id="395" max="10" man="1"/>
    <brk id="433" max="10" man="1"/>
    <brk id="468" max="10" man="1"/>
    <brk id="504" max="10" man="1"/>
    <brk id="53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5"/>
  <sheetViews>
    <sheetView view="pageBreakPreview" topLeftCell="B1" zoomScaleSheetLayoutView="100" workbookViewId="0">
      <pane ySplit="13" topLeftCell="A50" activePane="bottomLeft" state="frozen"/>
      <selection activeCell="T17" sqref="T17"/>
      <selection pane="bottomLeft" activeCell="E38" sqref="E38"/>
    </sheetView>
  </sheetViews>
  <sheetFormatPr defaultRowHeight="15" x14ac:dyDescent="0.25"/>
  <cols>
    <col min="1" max="1" width="0" style="149" hidden="1" customWidth="1"/>
    <col min="2" max="2" width="5.7109375" style="155" customWidth="1"/>
    <col min="3" max="3" width="5.7109375" style="156" hidden="1" customWidth="1"/>
    <col min="4" max="4" width="17.42578125" style="156" customWidth="1"/>
    <col min="5" max="5" width="19.5703125" style="156" bestFit="1" customWidth="1"/>
    <col min="6" max="6" width="32.5703125" style="5" customWidth="1"/>
    <col min="7" max="7" width="17" style="156" customWidth="1"/>
    <col min="8" max="8" width="12.7109375" style="156" customWidth="1"/>
    <col min="9" max="9" width="11.42578125" style="156" hidden="1" customWidth="1"/>
    <col min="10" max="10" width="15.7109375" style="156" customWidth="1"/>
    <col min="11" max="12" width="13.7109375" style="156" hidden="1" customWidth="1"/>
    <col min="13" max="13" width="11.7109375" style="156" hidden="1" customWidth="1"/>
    <col min="14" max="14" width="13.7109375" style="156" hidden="1" customWidth="1"/>
    <col min="15" max="15" width="5.7109375" style="151" hidden="1" customWidth="1"/>
  </cols>
  <sheetData>
    <row r="1" spans="1:16" ht="18.75" x14ac:dyDescent="0.25">
      <c r="J1" s="156" t="s">
        <v>324</v>
      </c>
      <c r="M1" s="157"/>
    </row>
    <row r="2" spans="1:16" ht="18.75" x14ac:dyDescent="0.25">
      <c r="M2" s="157"/>
    </row>
    <row r="3" spans="1:16" ht="18.75" x14ac:dyDescent="0.25">
      <c r="M3" s="157"/>
    </row>
    <row r="4" spans="1:16" ht="18.75" x14ac:dyDescent="0.25">
      <c r="M4" s="157"/>
    </row>
    <row r="5" spans="1:16" ht="15" customHeight="1" x14ac:dyDescent="0.25">
      <c r="B5" s="385" t="s">
        <v>270</v>
      </c>
      <c r="C5" s="385"/>
      <c r="D5" s="385"/>
      <c r="E5" s="385"/>
      <c r="F5" s="385"/>
      <c r="G5" s="385"/>
      <c r="H5" s="385"/>
      <c r="I5" s="385"/>
      <c r="J5" s="385"/>
    </row>
    <row r="6" spans="1:16" ht="15" customHeight="1" x14ac:dyDescent="0.25">
      <c r="B6" s="385" t="s">
        <v>271</v>
      </c>
      <c r="C6" s="385"/>
      <c r="D6" s="385"/>
      <c r="E6" s="385"/>
      <c r="F6" s="385"/>
      <c r="G6" s="385"/>
      <c r="H6" s="385"/>
      <c r="I6" s="385"/>
      <c r="J6" s="385"/>
    </row>
    <row r="7" spans="1:16" ht="15" customHeight="1" x14ac:dyDescent="0.3">
      <c r="B7" s="386" t="s">
        <v>272</v>
      </c>
      <c r="C7" s="386"/>
      <c r="D7" s="386"/>
      <c r="E7" s="386"/>
      <c r="F7" s="386"/>
      <c r="G7" s="386"/>
      <c r="H7" s="386"/>
      <c r="I7" s="386"/>
      <c r="J7" s="386"/>
    </row>
    <row r="8" spans="1:16" s="141" customFormat="1" ht="18.75" x14ac:dyDescent="0.3">
      <c r="A8" s="150"/>
      <c r="B8" s="386" t="s">
        <v>305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158"/>
      <c r="N8" s="158"/>
      <c r="O8" s="152"/>
    </row>
    <row r="9" spans="1:16" s="141" customFormat="1" hidden="1" x14ac:dyDescent="0.25">
      <c r="A9" s="150"/>
      <c r="B9" s="146" t="s">
        <v>282</v>
      </c>
      <c r="C9" s="158"/>
      <c r="D9" s="158"/>
      <c r="E9" s="158"/>
      <c r="F9" s="142"/>
      <c r="G9" s="158"/>
      <c r="H9" s="158"/>
      <c r="I9" s="158"/>
      <c r="J9" s="158"/>
      <c r="K9" s="158"/>
      <c r="L9" s="158"/>
      <c r="M9" s="158"/>
      <c r="N9" s="158"/>
      <c r="O9" s="152"/>
    </row>
    <row r="10" spans="1:16" s="141" customFormat="1" hidden="1" x14ac:dyDescent="0.25">
      <c r="A10" s="150"/>
      <c r="B10" s="156" t="s">
        <v>281</v>
      </c>
      <c r="C10" s="158"/>
      <c r="D10" s="158"/>
      <c r="E10" s="158"/>
      <c r="F10" s="142"/>
      <c r="G10" s="158"/>
      <c r="H10" s="158"/>
      <c r="I10" s="158"/>
      <c r="J10" s="158"/>
      <c r="K10" s="158"/>
      <c r="L10" s="158"/>
      <c r="M10" s="158"/>
      <c r="N10" s="158"/>
      <c r="O10" s="152"/>
    </row>
    <row r="11" spans="1:16" s="141" customFormat="1" ht="12.75" x14ac:dyDescent="0.2">
      <c r="A11" s="150"/>
      <c r="B11" s="158"/>
      <c r="C11" s="158"/>
      <c r="D11" s="158"/>
      <c r="E11" s="158"/>
      <c r="F11" s="142"/>
      <c r="G11" s="158"/>
      <c r="H11" s="158"/>
      <c r="I11" s="158"/>
      <c r="J11" s="158"/>
      <c r="K11" s="158"/>
      <c r="L11" s="158"/>
      <c r="M11" s="158"/>
      <c r="N11" s="158"/>
      <c r="O11" s="152"/>
    </row>
    <row r="12" spans="1:16" ht="18" customHeight="1" x14ac:dyDescent="0.25">
      <c r="A12" s="149" t="e">
        <f>#REF!</f>
        <v>#REF!</v>
      </c>
      <c r="B12" s="387" t="s">
        <v>0</v>
      </c>
      <c r="C12" s="387" t="s">
        <v>0</v>
      </c>
      <c r="D12" s="380" t="s">
        <v>225</v>
      </c>
      <c r="E12" s="380" t="s">
        <v>226</v>
      </c>
      <c r="F12" s="380" t="s">
        <v>31</v>
      </c>
      <c r="G12" s="380" t="s">
        <v>32</v>
      </c>
      <c r="H12" s="380" t="s">
        <v>33</v>
      </c>
      <c r="I12" s="339" t="s">
        <v>34</v>
      </c>
      <c r="J12" s="380" t="s">
        <v>325</v>
      </c>
      <c r="K12" s="380" t="s">
        <v>40</v>
      </c>
      <c r="L12" s="380"/>
      <c r="M12" s="380"/>
      <c r="N12" s="380"/>
      <c r="O12" s="381" t="s">
        <v>280</v>
      </c>
      <c r="P12" s="380" t="s">
        <v>332</v>
      </c>
    </row>
    <row r="13" spans="1:16" ht="44.65" customHeight="1" x14ac:dyDescent="0.25">
      <c r="B13" s="387"/>
      <c r="C13" s="387"/>
      <c r="D13" s="380"/>
      <c r="E13" s="380"/>
      <c r="F13" s="380"/>
      <c r="G13" s="380"/>
      <c r="H13" s="380"/>
      <c r="I13" s="340"/>
      <c r="J13" s="380"/>
      <c r="K13" s="181" t="s">
        <v>36</v>
      </c>
      <c r="L13" s="181" t="s">
        <v>37</v>
      </c>
      <c r="M13" s="181" t="s">
        <v>38</v>
      </c>
      <c r="N13" s="181" t="s">
        <v>278</v>
      </c>
      <c r="O13" s="381"/>
      <c r="P13" s="380"/>
    </row>
    <row r="14" spans="1:16" x14ac:dyDescent="0.25">
      <c r="B14" s="180"/>
      <c r="C14" s="180"/>
      <c r="D14" s="382" t="s">
        <v>277</v>
      </c>
      <c r="E14" s="383"/>
      <c r="F14" s="383"/>
      <c r="G14" s="383"/>
      <c r="H14" s="384"/>
      <c r="I14" s="181"/>
      <c r="J14" s="147"/>
      <c r="K14" s="147">
        <f>SUM(K15:K49)</f>
        <v>2696.79</v>
      </c>
      <c r="L14" s="147">
        <f>SUM(L15:L49)</f>
        <v>7032.2840962748305</v>
      </c>
      <c r="M14" s="147">
        <f>SUM(M15:M49)</f>
        <v>53.2</v>
      </c>
      <c r="N14" s="147">
        <f>SUM(N15:N49)</f>
        <v>1451.2099999999996</v>
      </c>
      <c r="O14" s="187"/>
      <c r="P14" s="62"/>
    </row>
    <row r="15" spans="1:16" ht="31.15" customHeight="1" x14ac:dyDescent="0.25">
      <c r="A15" s="149">
        <v>1</v>
      </c>
      <c r="B15" s="178">
        <v>1</v>
      </c>
      <c r="C15" s="178">
        <v>1</v>
      </c>
      <c r="D15" s="185" t="s">
        <v>308</v>
      </c>
      <c r="E15" s="178" t="s">
        <v>231</v>
      </c>
      <c r="F15" s="178" t="s">
        <v>126</v>
      </c>
      <c r="G15" s="178" t="s">
        <v>275</v>
      </c>
      <c r="H15" s="159" t="s">
        <v>45</v>
      </c>
      <c r="I15" s="160" t="s">
        <v>166</v>
      </c>
      <c r="J15" s="161" t="s">
        <v>326</v>
      </c>
      <c r="K15" s="162"/>
      <c r="L15" s="162">
        <v>196.1463</v>
      </c>
      <c r="M15" s="162"/>
      <c r="N15" s="162"/>
      <c r="O15" s="188"/>
      <c r="P15" s="197">
        <v>2018</v>
      </c>
    </row>
    <row r="16" spans="1:16" ht="31.15" customHeight="1" x14ac:dyDescent="0.25">
      <c r="A16" s="149">
        <v>1</v>
      </c>
      <c r="B16" s="178">
        <f>B15+1</f>
        <v>2</v>
      </c>
      <c r="C16" s="179">
        <v>1</v>
      </c>
      <c r="D16" s="159" t="s">
        <v>308</v>
      </c>
      <c r="E16" s="159" t="s">
        <v>232</v>
      </c>
      <c r="F16" s="159" t="s">
        <v>127</v>
      </c>
      <c r="G16" s="178" t="s">
        <v>275</v>
      </c>
      <c r="H16" s="159" t="s">
        <v>46</v>
      </c>
      <c r="I16" s="160" t="s">
        <v>166</v>
      </c>
      <c r="J16" s="161" t="s">
        <v>326</v>
      </c>
      <c r="K16" s="162"/>
      <c r="L16" s="162">
        <v>381.35464999999999</v>
      </c>
      <c r="M16" s="162"/>
      <c r="N16" s="162"/>
      <c r="O16" s="188"/>
      <c r="P16" s="197">
        <v>2016</v>
      </c>
    </row>
    <row r="17" spans="1:16" ht="47.25" x14ac:dyDescent="0.25">
      <c r="A17" s="149">
        <v>1</v>
      </c>
      <c r="B17" s="178">
        <f>B16+1</f>
        <v>3</v>
      </c>
      <c r="C17" s="159">
        <v>1</v>
      </c>
      <c r="D17" s="159" t="s">
        <v>308</v>
      </c>
      <c r="E17" s="159" t="s">
        <v>251</v>
      </c>
      <c r="F17" s="159" t="s">
        <v>128</v>
      </c>
      <c r="G17" s="159" t="s">
        <v>275</v>
      </c>
      <c r="H17" s="159" t="s">
        <v>46</v>
      </c>
      <c r="I17" s="160" t="s">
        <v>166</v>
      </c>
      <c r="J17" s="161" t="s">
        <v>326</v>
      </c>
      <c r="K17" s="162"/>
      <c r="L17" s="162">
        <v>376</v>
      </c>
      <c r="M17" s="162"/>
      <c r="N17" s="162"/>
      <c r="O17" s="188" t="s">
        <v>224</v>
      </c>
      <c r="P17" s="197">
        <v>2017</v>
      </c>
    </row>
    <row r="18" spans="1:16" ht="46.9" customHeight="1" x14ac:dyDescent="0.25">
      <c r="A18" s="149">
        <v>1</v>
      </c>
      <c r="B18" s="178">
        <f t="shared" ref="B18:B55" si="0">B17+1</f>
        <v>4</v>
      </c>
      <c r="C18" s="178">
        <v>1</v>
      </c>
      <c r="D18" s="18" t="s">
        <v>308</v>
      </c>
      <c r="E18" s="18" t="s">
        <v>233</v>
      </c>
      <c r="F18" s="18" t="s">
        <v>265</v>
      </c>
      <c r="G18" s="18" t="s">
        <v>275</v>
      </c>
      <c r="H18" s="18" t="s">
        <v>69</v>
      </c>
      <c r="I18" s="163" t="s">
        <v>166</v>
      </c>
      <c r="J18" s="148" t="s">
        <v>326</v>
      </c>
      <c r="K18" s="143"/>
      <c r="L18" s="143">
        <v>215.39</v>
      </c>
      <c r="M18" s="164"/>
      <c r="N18" s="164"/>
      <c r="O18" s="189" t="s">
        <v>224</v>
      </c>
      <c r="P18" s="197">
        <v>2014</v>
      </c>
    </row>
    <row r="19" spans="1:16" ht="47.25" x14ac:dyDescent="0.25">
      <c r="A19" s="149">
        <v>1</v>
      </c>
      <c r="B19" s="178">
        <f t="shared" si="0"/>
        <v>5</v>
      </c>
      <c r="C19" s="178">
        <f>C18+1</f>
        <v>2</v>
      </c>
      <c r="D19" s="179" t="s">
        <v>309</v>
      </c>
      <c r="E19" s="178" t="s">
        <v>233</v>
      </c>
      <c r="F19" s="179" t="s">
        <v>285</v>
      </c>
      <c r="G19" s="18" t="s">
        <v>275</v>
      </c>
      <c r="H19" s="165" t="s">
        <v>69</v>
      </c>
      <c r="I19" s="166" t="s">
        <v>169</v>
      </c>
      <c r="J19" s="161" t="s">
        <v>326</v>
      </c>
      <c r="K19" s="162"/>
      <c r="L19" s="162">
        <v>229.47</v>
      </c>
      <c r="M19" s="162"/>
      <c r="N19" s="162"/>
      <c r="O19" s="190" t="s">
        <v>224</v>
      </c>
      <c r="P19" s="197">
        <v>2015</v>
      </c>
    </row>
    <row r="20" spans="1:16" ht="47.25" x14ac:dyDescent="0.25">
      <c r="A20" s="149">
        <v>1</v>
      </c>
      <c r="B20" s="178">
        <f t="shared" si="0"/>
        <v>6</v>
      </c>
      <c r="C20" s="18">
        <v>1</v>
      </c>
      <c r="D20" s="18" t="s">
        <v>308</v>
      </c>
      <c r="E20" s="18" t="s">
        <v>234</v>
      </c>
      <c r="F20" s="18" t="s">
        <v>266</v>
      </c>
      <c r="G20" s="18" t="s">
        <v>274</v>
      </c>
      <c r="H20" s="18" t="s">
        <v>267</v>
      </c>
      <c r="I20" s="163" t="s">
        <v>166</v>
      </c>
      <c r="J20" s="148" t="s">
        <v>327</v>
      </c>
      <c r="K20" s="143">
        <v>302.79000000000002</v>
      </c>
      <c r="L20" s="143">
        <v>127.65</v>
      </c>
      <c r="M20" s="164"/>
      <c r="N20" s="164"/>
      <c r="O20" s="191" t="s">
        <v>224</v>
      </c>
      <c r="P20" s="197">
        <v>2016</v>
      </c>
    </row>
    <row r="21" spans="1:16" ht="47.25" x14ac:dyDescent="0.25">
      <c r="A21" s="149">
        <v>1</v>
      </c>
      <c r="B21" s="178">
        <f t="shared" si="0"/>
        <v>7</v>
      </c>
      <c r="C21" s="168">
        <v>1</v>
      </c>
      <c r="D21" s="179" t="s">
        <v>309</v>
      </c>
      <c r="E21" s="178" t="s">
        <v>248</v>
      </c>
      <c r="F21" s="179" t="s">
        <v>286</v>
      </c>
      <c r="G21" s="179" t="s">
        <v>275</v>
      </c>
      <c r="H21" s="165" t="s">
        <v>45</v>
      </c>
      <c r="I21" s="166" t="s">
        <v>169</v>
      </c>
      <c r="J21" s="161" t="s">
        <v>328</v>
      </c>
      <c r="K21" s="162"/>
      <c r="L21" s="162">
        <v>137.6</v>
      </c>
      <c r="M21" s="162"/>
      <c r="N21" s="162">
        <v>132.19999999999999</v>
      </c>
      <c r="O21" s="190" t="s">
        <v>224</v>
      </c>
      <c r="P21" s="197">
        <v>2016</v>
      </c>
    </row>
    <row r="22" spans="1:16" ht="63" x14ac:dyDescent="0.25">
      <c r="B22" s="178">
        <f t="shared" si="0"/>
        <v>8</v>
      </c>
      <c r="C22" s="168">
        <v>2</v>
      </c>
      <c r="D22" s="178" t="s">
        <v>273</v>
      </c>
      <c r="E22" s="168" t="s">
        <v>248</v>
      </c>
      <c r="F22" s="178" t="s">
        <v>283</v>
      </c>
      <c r="G22" s="179" t="s">
        <v>274</v>
      </c>
      <c r="H22" s="178" t="s">
        <v>284</v>
      </c>
      <c r="I22" s="160"/>
      <c r="J22" s="161" t="s">
        <v>326</v>
      </c>
      <c r="K22" s="162"/>
      <c r="L22" s="162">
        <v>183.691</v>
      </c>
      <c r="M22" s="169"/>
      <c r="N22" s="170"/>
      <c r="O22" s="192"/>
      <c r="P22" s="197">
        <v>2015</v>
      </c>
    </row>
    <row r="23" spans="1:16" ht="47.25" x14ac:dyDescent="0.25">
      <c r="A23" s="149">
        <v>1</v>
      </c>
      <c r="B23" s="178">
        <f t="shared" si="0"/>
        <v>9</v>
      </c>
      <c r="C23" s="171">
        <v>1</v>
      </c>
      <c r="D23" s="179" t="s">
        <v>309</v>
      </c>
      <c r="E23" s="178" t="s">
        <v>236</v>
      </c>
      <c r="F23" s="179" t="s">
        <v>287</v>
      </c>
      <c r="G23" s="179" t="s">
        <v>275</v>
      </c>
      <c r="H23" s="165" t="s">
        <v>52</v>
      </c>
      <c r="I23" s="166" t="s">
        <v>169</v>
      </c>
      <c r="J23" s="161" t="s">
        <v>328</v>
      </c>
      <c r="K23" s="162"/>
      <c r="L23" s="162">
        <v>113.1</v>
      </c>
      <c r="M23" s="162"/>
      <c r="N23" s="162">
        <v>108.7</v>
      </c>
      <c r="O23" s="190" t="s">
        <v>224</v>
      </c>
      <c r="P23" s="197">
        <v>2016</v>
      </c>
    </row>
    <row r="24" spans="1:16" ht="47.25" x14ac:dyDescent="0.25">
      <c r="A24" s="149">
        <v>1</v>
      </c>
      <c r="B24" s="178">
        <f t="shared" si="0"/>
        <v>10</v>
      </c>
      <c r="C24" s="178">
        <v>1</v>
      </c>
      <c r="D24" s="179" t="s">
        <v>309</v>
      </c>
      <c r="E24" s="178" t="s">
        <v>228</v>
      </c>
      <c r="F24" s="179" t="s">
        <v>295</v>
      </c>
      <c r="G24" s="177" t="s">
        <v>275</v>
      </c>
      <c r="H24" s="165" t="s">
        <v>52</v>
      </c>
      <c r="I24" s="166" t="s">
        <v>169</v>
      </c>
      <c r="J24" s="161" t="s">
        <v>328</v>
      </c>
      <c r="K24" s="162"/>
      <c r="L24" s="162">
        <v>115</v>
      </c>
      <c r="M24" s="162"/>
      <c r="N24" s="162">
        <v>119.7</v>
      </c>
      <c r="O24" s="190" t="s">
        <v>224</v>
      </c>
      <c r="P24" s="197">
        <v>2016</v>
      </c>
    </row>
    <row r="25" spans="1:16" ht="47.25" x14ac:dyDescent="0.25">
      <c r="A25" s="149">
        <v>1</v>
      </c>
      <c r="B25" s="178">
        <f>B24+1</f>
        <v>11</v>
      </c>
      <c r="C25" s="178">
        <v>2</v>
      </c>
      <c r="D25" s="179" t="s">
        <v>309</v>
      </c>
      <c r="E25" s="179" t="s">
        <v>228</v>
      </c>
      <c r="F25" s="179" t="s">
        <v>292</v>
      </c>
      <c r="G25" s="177" t="s">
        <v>275</v>
      </c>
      <c r="H25" s="165" t="s">
        <v>52</v>
      </c>
      <c r="I25" s="160" t="s">
        <v>169</v>
      </c>
      <c r="J25" s="161" t="s">
        <v>328</v>
      </c>
      <c r="K25" s="162"/>
      <c r="L25" s="162">
        <v>115</v>
      </c>
      <c r="M25" s="162"/>
      <c r="N25" s="162">
        <v>119.7</v>
      </c>
      <c r="O25" s="193" t="s">
        <v>224</v>
      </c>
      <c r="P25" s="197">
        <v>2016</v>
      </c>
    </row>
    <row r="26" spans="1:16" ht="30" customHeight="1" x14ac:dyDescent="0.25">
      <c r="A26" s="149">
        <v>1</v>
      </c>
      <c r="B26" s="178">
        <f>B25+1</f>
        <v>12</v>
      </c>
      <c r="C26" s="178">
        <v>1</v>
      </c>
      <c r="D26" s="179" t="s">
        <v>309</v>
      </c>
      <c r="E26" s="178" t="s">
        <v>246</v>
      </c>
      <c r="F26" s="18" t="s">
        <v>296</v>
      </c>
      <c r="G26" s="178" t="s">
        <v>275</v>
      </c>
      <c r="H26" s="165" t="s">
        <v>52</v>
      </c>
      <c r="I26" s="166" t="s">
        <v>169</v>
      </c>
      <c r="J26" s="161" t="s">
        <v>328</v>
      </c>
      <c r="K26" s="162"/>
      <c r="L26" s="162">
        <v>70.099999999999994</v>
      </c>
      <c r="M26" s="162"/>
      <c r="N26" s="162">
        <v>67.3</v>
      </c>
      <c r="O26" s="190" t="s">
        <v>224</v>
      </c>
      <c r="P26" s="197">
        <v>2016</v>
      </c>
    </row>
    <row r="27" spans="1:16" ht="31.5" x14ac:dyDescent="0.25">
      <c r="A27" s="149">
        <v>1</v>
      </c>
      <c r="B27" s="178">
        <f t="shared" si="0"/>
        <v>13</v>
      </c>
      <c r="C27" s="168">
        <f>C26+1</f>
        <v>2</v>
      </c>
      <c r="D27" s="168" t="s">
        <v>124</v>
      </c>
      <c r="E27" s="168" t="s">
        <v>246</v>
      </c>
      <c r="F27" s="178" t="s">
        <v>98</v>
      </c>
      <c r="G27" s="182" t="s">
        <v>276</v>
      </c>
      <c r="H27" s="178" t="s">
        <v>99</v>
      </c>
      <c r="I27" s="160"/>
      <c r="J27" s="161" t="s">
        <v>326</v>
      </c>
      <c r="K27" s="162"/>
      <c r="L27" s="162">
        <v>104.41</v>
      </c>
      <c r="M27" s="162"/>
      <c r="N27" s="170"/>
      <c r="O27" s="192" t="s">
        <v>224</v>
      </c>
      <c r="P27" s="197">
        <v>2014</v>
      </c>
    </row>
    <row r="28" spans="1:16" ht="31.5" x14ac:dyDescent="0.25">
      <c r="A28" s="149">
        <v>1</v>
      </c>
      <c r="B28" s="178">
        <f t="shared" si="0"/>
        <v>14</v>
      </c>
      <c r="C28" s="168">
        <f>C27+1</f>
        <v>3</v>
      </c>
      <c r="D28" s="168" t="s">
        <v>124</v>
      </c>
      <c r="E28" s="168" t="s">
        <v>246</v>
      </c>
      <c r="F28" s="178" t="s">
        <v>100</v>
      </c>
      <c r="G28" s="182" t="s">
        <v>276</v>
      </c>
      <c r="H28" s="178" t="s">
        <v>45</v>
      </c>
      <c r="I28" s="172"/>
      <c r="J28" s="161" t="s">
        <v>326</v>
      </c>
      <c r="K28" s="162"/>
      <c r="L28" s="162">
        <v>148.37</v>
      </c>
      <c r="M28" s="169"/>
      <c r="N28" s="170"/>
      <c r="O28" s="192" t="s">
        <v>224</v>
      </c>
      <c r="P28" s="197">
        <v>2014</v>
      </c>
    </row>
    <row r="29" spans="1:16" ht="31.5" x14ac:dyDescent="0.25">
      <c r="A29" s="149">
        <v>1</v>
      </c>
      <c r="B29" s="178">
        <f t="shared" si="0"/>
        <v>15</v>
      </c>
      <c r="C29" s="173" t="s">
        <v>261</v>
      </c>
      <c r="D29" s="178" t="s">
        <v>124</v>
      </c>
      <c r="E29" s="178" t="s">
        <v>240</v>
      </c>
      <c r="F29" s="178" t="s">
        <v>118</v>
      </c>
      <c r="G29" s="182" t="s">
        <v>276</v>
      </c>
      <c r="H29" s="178" t="s">
        <v>45</v>
      </c>
      <c r="I29" s="160" t="s">
        <v>166</v>
      </c>
      <c r="J29" s="161" t="s">
        <v>329</v>
      </c>
      <c r="K29" s="162"/>
      <c r="L29" s="162"/>
      <c r="M29" s="162"/>
      <c r="N29" s="162">
        <v>161.32</v>
      </c>
      <c r="O29" s="194" t="s">
        <v>224</v>
      </c>
      <c r="P29" s="197">
        <v>2015</v>
      </c>
    </row>
    <row r="30" spans="1:16" ht="47.25" x14ac:dyDescent="0.25">
      <c r="A30" s="149">
        <v>1</v>
      </c>
      <c r="B30" s="178">
        <f t="shared" si="0"/>
        <v>16</v>
      </c>
      <c r="C30" s="178">
        <v>1</v>
      </c>
      <c r="D30" s="178" t="s">
        <v>308</v>
      </c>
      <c r="E30" s="178" t="s">
        <v>254</v>
      </c>
      <c r="F30" s="178" t="s">
        <v>279</v>
      </c>
      <c r="G30" s="178" t="s">
        <v>275</v>
      </c>
      <c r="H30" s="178" t="s">
        <v>299</v>
      </c>
      <c r="I30" s="160" t="s">
        <v>166</v>
      </c>
      <c r="J30" s="161" t="s">
        <v>326</v>
      </c>
      <c r="K30" s="162"/>
      <c r="L30" s="162">
        <v>406.83</v>
      </c>
      <c r="M30" s="169"/>
      <c r="N30" s="169"/>
      <c r="O30" s="194" t="s">
        <v>224</v>
      </c>
      <c r="P30" s="197">
        <v>2015</v>
      </c>
    </row>
    <row r="31" spans="1:16" ht="47.25" x14ac:dyDescent="0.25">
      <c r="A31" s="149">
        <v>1</v>
      </c>
      <c r="B31" s="178">
        <f t="shared" si="0"/>
        <v>17</v>
      </c>
      <c r="C31" s="168">
        <v>1</v>
      </c>
      <c r="D31" s="179" t="s">
        <v>309</v>
      </c>
      <c r="E31" s="178" t="s">
        <v>247</v>
      </c>
      <c r="F31" s="179" t="s">
        <v>297</v>
      </c>
      <c r="G31" s="184" t="s">
        <v>275</v>
      </c>
      <c r="H31" s="165" t="s">
        <v>45</v>
      </c>
      <c r="I31" s="166" t="s">
        <v>169</v>
      </c>
      <c r="J31" s="161" t="s">
        <v>330</v>
      </c>
      <c r="K31" s="162"/>
      <c r="L31" s="162">
        <v>53.6</v>
      </c>
      <c r="M31" s="162">
        <v>13.7</v>
      </c>
      <c r="N31" s="162">
        <v>71.900000000000006</v>
      </c>
      <c r="O31" s="190" t="s">
        <v>224</v>
      </c>
      <c r="P31" s="197">
        <v>2016</v>
      </c>
    </row>
    <row r="32" spans="1:16" s="145" customFormat="1" ht="31.5" customHeight="1" x14ac:dyDescent="0.25">
      <c r="A32" s="149">
        <v>1</v>
      </c>
      <c r="B32" s="178">
        <f t="shared" si="0"/>
        <v>18</v>
      </c>
      <c r="C32" s="178">
        <v>1</v>
      </c>
      <c r="D32" s="178" t="s">
        <v>308</v>
      </c>
      <c r="E32" s="178" t="s">
        <v>255</v>
      </c>
      <c r="F32" s="178" t="s">
        <v>149</v>
      </c>
      <c r="G32" s="178" t="s">
        <v>275</v>
      </c>
      <c r="H32" s="178" t="s">
        <v>262</v>
      </c>
      <c r="I32" s="160" t="s">
        <v>166</v>
      </c>
      <c r="J32" s="161" t="s">
        <v>326</v>
      </c>
      <c r="K32" s="162"/>
      <c r="L32" s="162">
        <v>383.93</v>
      </c>
      <c r="M32" s="169"/>
      <c r="N32" s="169"/>
      <c r="O32" s="194" t="s">
        <v>224</v>
      </c>
      <c r="P32" s="197">
        <v>2016</v>
      </c>
    </row>
    <row r="33" spans="1:16" s="145" customFormat="1" ht="47.25" x14ac:dyDescent="0.25">
      <c r="A33" s="149">
        <v>1</v>
      </c>
      <c r="B33" s="178">
        <f t="shared" si="0"/>
        <v>19</v>
      </c>
      <c r="C33" s="18">
        <v>1</v>
      </c>
      <c r="D33" s="178" t="s">
        <v>308</v>
      </c>
      <c r="E33" s="178" t="s">
        <v>241</v>
      </c>
      <c r="F33" s="178" t="s">
        <v>142</v>
      </c>
      <c r="G33" s="178" t="s">
        <v>275</v>
      </c>
      <c r="H33" s="178" t="s">
        <v>262</v>
      </c>
      <c r="I33" s="160" t="s">
        <v>166</v>
      </c>
      <c r="J33" s="161" t="s">
        <v>326</v>
      </c>
      <c r="K33" s="162"/>
      <c r="L33" s="162">
        <v>217.93978627483199</v>
      </c>
      <c r="M33" s="169"/>
      <c r="N33" s="169"/>
      <c r="O33" s="194" t="s">
        <v>224</v>
      </c>
      <c r="P33" s="197">
        <v>2014</v>
      </c>
    </row>
    <row r="34" spans="1:16" s="145" customFormat="1" ht="47.25" x14ac:dyDescent="0.25">
      <c r="A34" s="149">
        <v>1</v>
      </c>
      <c r="B34" s="178">
        <f t="shared" si="0"/>
        <v>20</v>
      </c>
      <c r="C34" s="18">
        <v>2</v>
      </c>
      <c r="D34" s="178" t="s">
        <v>309</v>
      </c>
      <c r="E34" s="178" t="s">
        <v>241</v>
      </c>
      <c r="F34" s="178" t="s">
        <v>288</v>
      </c>
      <c r="G34" s="178" t="s">
        <v>275</v>
      </c>
      <c r="H34" s="178" t="s">
        <v>52</v>
      </c>
      <c r="I34" s="160" t="s">
        <v>166</v>
      </c>
      <c r="J34" s="161" t="s">
        <v>330</v>
      </c>
      <c r="K34" s="162"/>
      <c r="L34" s="162">
        <v>71.3</v>
      </c>
      <c r="M34" s="162">
        <v>18.2</v>
      </c>
      <c r="N34" s="162">
        <v>95.8</v>
      </c>
      <c r="O34" s="194" t="s">
        <v>224</v>
      </c>
      <c r="P34" s="197">
        <v>2016</v>
      </c>
    </row>
    <row r="35" spans="1:16" ht="31.15" customHeight="1" x14ac:dyDescent="0.25">
      <c r="A35" s="149">
        <v>1</v>
      </c>
      <c r="B35" s="178">
        <f t="shared" si="0"/>
        <v>21</v>
      </c>
      <c r="C35" s="179">
        <v>1</v>
      </c>
      <c r="D35" s="179" t="s">
        <v>309</v>
      </c>
      <c r="E35" s="178" t="s">
        <v>259</v>
      </c>
      <c r="F35" s="179" t="s">
        <v>289</v>
      </c>
      <c r="G35" s="379" t="s">
        <v>275</v>
      </c>
      <c r="H35" s="165" t="s">
        <v>52</v>
      </c>
      <c r="I35" s="166" t="s">
        <v>169</v>
      </c>
      <c r="J35" s="161" t="s">
        <v>330</v>
      </c>
      <c r="K35" s="162"/>
      <c r="L35" s="162">
        <v>83.1</v>
      </c>
      <c r="M35" s="162">
        <v>21.3</v>
      </c>
      <c r="N35" s="162">
        <v>111.6</v>
      </c>
      <c r="O35" s="190" t="s">
        <v>224</v>
      </c>
      <c r="P35" s="197">
        <v>2016</v>
      </c>
    </row>
    <row r="36" spans="1:16" ht="31.5" x14ac:dyDescent="0.25">
      <c r="A36" s="149">
        <v>1</v>
      </c>
      <c r="B36" s="178">
        <f t="shared" si="0"/>
        <v>22</v>
      </c>
      <c r="C36" s="179">
        <f>C35+1</f>
        <v>2</v>
      </c>
      <c r="D36" s="179" t="s">
        <v>308</v>
      </c>
      <c r="E36" s="178" t="s">
        <v>259</v>
      </c>
      <c r="F36" s="179" t="s">
        <v>268</v>
      </c>
      <c r="G36" s="379"/>
      <c r="H36" s="165" t="s">
        <v>284</v>
      </c>
      <c r="I36" s="166"/>
      <c r="J36" s="161" t="s">
        <v>329</v>
      </c>
      <c r="K36" s="162"/>
      <c r="L36" s="162"/>
      <c r="M36" s="162"/>
      <c r="N36" s="162">
        <v>126.79</v>
      </c>
      <c r="O36" s="190" t="s">
        <v>224</v>
      </c>
      <c r="P36" s="197">
        <v>2014</v>
      </c>
    </row>
    <row r="37" spans="1:16" ht="47.25" x14ac:dyDescent="0.25">
      <c r="A37" s="149">
        <v>1</v>
      </c>
      <c r="B37" s="178">
        <f t="shared" si="0"/>
        <v>23</v>
      </c>
      <c r="C37" s="167">
        <v>1</v>
      </c>
      <c r="D37" s="179" t="s">
        <v>309</v>
      </c>
      <c r="E37" s="178" t="s">
        <v>263</v>
      </c>
      <c r="F37" s="179" t="s">
        <v>298</v>
      </c>
      <c r="G37" s="179" t="s">
        <v>275</v>
      </c>
      <c r="H37" s="165" t="s">
        <v>52</v>
      </c>
      <c r="I37" s="166" t="s">
        <v>169</v>
      </c>
      <c r="J37" s="161" t="s">
        <v>326</v>
      </c>
      <c r="K37" s="162"/>
      <c r="L37" s="162">
        <v>52.3</v>
      </c>
      <c r="M37" s="162"/>
      <c r="N37" s="162">
        <v>50.2</v>
      </c>
      <c r="O37" s="190" t="s">
        <v>224</v>
      </c>
      <c r="P37" s="197">
        <v>2016</v>
      </c>
    </row>
    <row r="38" spans="1:16" ht="63" x14ac:dyDescent="0.25">
      <c r="A38" s="149">
        <v>1</v>
      </c>
      <c r="B38" s="178">
        <f>B37+1</f>
        <v>24</v>
      </c>
      <c r="C38" s="178">
        <v>1</v>
      </c>
      <c r="D38" s="178" t="s">
        <v>273</v>
      </c>
      <c r="E38" s="178" t="s">
        <v>229</v>
      </c>
      <c r="F38" s="178" t="s">
        <v>6</v>
      </c>
      <c r="G38" s="178" t="s">
        <v>274</v>
      </c>
      <c r="H38" s="178" t="s">
        <v>284</v>
      </c>
      <c r="I38" s="166" t="s">
        <v>166</v>
      </c>
      <c r="J38" s="161" t="s">
        <v>326</v>
      </c>
      <c r="K38" s="144"/>
      <c r="L38" s="144">
        <v>73.569999999999993</v>
      </c>
      <c r="M38" s="174"/>
      <c r="N38" s="174"/>
      <c r="O38" s="195"/>
      <c r="P38" s="197" t="s">
        <v>333</v>
      </c>
    </row>
    <row r="39" spans="1:16" ht="31.5" x14ac:dyDescent="0.25">
      <c r="A39" s="149">
        <v>1</v>
      </c>
      <c r="B39" s="178">
        <f t="shared" si="0"/>
        <v>25</v>
      </c>
      <c r="C39" s="18">
        <v>2</v>
      </c>
      <c r="D39" s="168" t="s">
        <v>124</v>
      </c>
      <c r="E39" s="168" t="s">
        <v>229</v>
      </c>
      <c r="F39" s="178" t="s">
        <v>293</v>
      </c>
      <c r="G39" s="178" t="s">
        <v>276</v>
      </c>
      <c r="H39" s="178" t="s">
        <v>262</v>
      </c>
      <c r="I39" s="172"/>
      <c r="J39" s="161" t="s">
        <v>326</v>
      </c>
      <c r="K39" s="162"/>
      <c r="L39" s="162">
        <v>105.37</v>
      </c>
      <c r="M39" s="175"/>
      <c r="N39" s="170"/>
      <c r="O39" s="192" t="s">
        <v>224</v>
      </c>
      <c r="P39" s="197">
        <v>2014</v>
      </c>
    </row>
    <row r="40" spans="1:16" ht="47.25" x14ac:dyDescent="0.25">
      <c r="A40" s="149">
        <v>1</v>
      </c>
      <c r="B40" s="178">
        <f t="shared" si="0"/>
        <v>26</v>
      </c>
      <c r="C40" s="178">
        <v>1</v>
      </c>
      <c r="D40" s="178" t="s">
        <v>308</v>
      </c>
      <c r="E40" s="178" t="s">
        <v>256</v>
      </c>
      <c r="F40" s="178" t="s">
        <v>156</v>
      </c>
      <c r="G40" s="178" t="s">
        <v>275</v>
      </c>
      <c r="H40" s="178" t="s">
        <v>46</v>
      </c>
      <c r="I40" s="160" t="s">
        <v>166</v>
      </c>
      <c r="J40" s="161" t="s">
        <v>326</v>
      </c>
      <c r="K40" s="162"/>
      <c r="L40" s="162">
        <v>356.82236</v>
      </c>
      <c r="M40" s="169"/>
      <c r="N40" s="169"/>
      <c r="O40" s="194" t="s">
        <v>224</v>
      </c>
      <c r="P40" s="197">
        <v>2017</v>
      </c>
    </row>
    <row r="41" spans="1:16" s="154" customFormat="1" ht="47.25" x14ac:dyDescent="0.25">
      <c r="A41" s="153"/>
      <c r="B41" s="178">
        <f t="shared" si="0"/>
        <v>27</v>
      </c>
      <c r="C41" s="178">
        <v>1</v>
      </c>
      <c r="D41" s="178" t="s">
        <v>308</v>
      </c>
      <c r="E41" s="178" t="s">
        <v>257</v>
      </c>
      <c r="F41" s="178" t="s">
        <v>300</v>
      </c>
      <c r="G41" s="178" t="s">
        <v>275</v>
      </c>
      <c r="H41" s="178" t="s">
        <v>52</v>
      </c>
      <c r="I41" s="160"/>
      <c r="J41" s="161" t="s">
        <v>326</v>
      </c>
      <c r="K41" s="162"/>
      <c r="L41" s="162">
        <v>130</v>
      </c>
      <c r="M41" s="169"/>
      <c r="N41" s="169"/>
      <c r="O41" s="196" t="s">
        <v>224</v>
      </c>
      <c r="P41" s="186">
        <v>2019</v>
      </c>
    </row>
    <row r="42" spans="1:16" ht="47.25" x14ac:dyDescent="0.25">
      <c r="A42" s="149">
        <v>1</v>
      </c>
      <c r="B42" s="178">
        <f t="shared" si="0"/>
        <v>28</v>
      </c>
      <c r="C42" s="18">
        <v>1</v>
      </c>
      <c r="D42" s="179" t="s">
        <v>309</v>
      </c>
      <c r="E42" s="178" t="s">
        <v>245</v>
      </c>
      <c r="F42" s="179" t="s">
        <v>290</v>
      </c>
      <c r="G42" s="179" t="s">
        <v>275</v>
      </c>
      <c r="H42" s="165" t="s">
        <v>52</v>
      </c>
      <c r="I42" s="166" t="s">
        <v>169</v>
      </c>
      <c r="J42" s="161" t="s">
        <v>328</v>
      </c>
      <c r="K42" s="162"/>
      <c r="L42" s="162">
        <v>114.8</v>
      </c>
      <c r="M42" s="162"/>
      <c r="N42" s="162">
        <v>110.3</v>
      </c>
      <c r="O42" s="190" t="s">
        <v>224</v>
      </c>
      <c r="P42" s="197">
        <v>2016</v>
      </c>
    </row>
    <row r="43" spans="1:16" ht="46.9" customHeight="1" x14ac:dyDescent="0.25">
      <c r="A43" s="149">
        <v>1</v>
      </c>
      <c r="B43" s="178">
        <f t="shared" si="0"/>
        <v>29</v>
      </c>
      <c r="C43" s="18">
        <f>C42+1</f>
        <v>2</v>
      </c>
      <c r="D43" s="179" t="s">
        <v>308</v>
      </c>
      <c r="E43" s="179" t="s">
        <v>245</v>
      </c>
      <c r="F43" s="179" t="s">
        <v>294</v>
      </c>
      <c r="G43" s="179" t="s">
        <v>275</v>
      </c>
      <c r="H43" s="165" t="s">
        <v>46</v>
      </c>
      <c r="I43" s="166" t="s">
        <v>169</v>
      </c>
      <c r="J43" s="161" t="s">
        <v>326</v>
      </c>
      <c r="K43" s="162"/>
      <c r="L43" s="162">
        <v>439.03</v>
      </c>
      <c r="M43" s="176"/>
      <c r="N43" s="169"/>
      <c r="O43" s="193"/>
      <c r="P43" s="197">
        <v>2016</v>
      </c>
    </row>
    <row r="44" spans="1:16" ht="47.25" x14ac:dyDescent="0.25">
      <c r="A44" s="149">
        <v>1</v>
      </c>
      <c r="B44" s="178">
        <f t="shared" si="0"/>
        <v>30</v>
      </c>
      <c r="C44" s="178">
        <v>1</v>
      </c>
      <c r="D44" s="179" t="s">
        <v>309</v>
      </c>
      <c r="E44" s="178" t="s">
        <v>230</v>
      </c>
      <c r="F44" s="179" t="s">
        <v>291</v>
      </c>
      <c r="G44" s="179" t="s">
        <v>275</v>
      </c>
      <c r="H44" s="165" t="s">
        <v>45</v>
      </c>
      <c r="I44" s="166" t="s">
        <v>169</v>
      </c>
      <c r="J44" s="161" t="s">
        <v>328</v>
      </c>
      <c r="K44" s="162"/>
      <c r="L44" s="162">
        <v>118.7</v>
      </c>
      <c r="M44" s="162"/>
      <c r="N44" s="162">
        <v>114.1</v>
      </c>
      <c r="O44" s="190" t="s">
        <v>224</v>
      </c>
      <c r="P44" s="197">
        <v>2016</v>
      </c>
    </row>
    <row r="45" spans="1:16" ht="63" x14ac:dyDescent="0.25">
      <c r="B45" s="178">
        <f t="shared" si="0"/>
        <v>31</v>
      </c>
      <c r="C45" s="178">
        <v>1</v>
      </c>
      <c r="D45" s="179" t="s">
        <v>309</v>
      </c>
      <c r="E45" s="178" t="s">
        <v>304</v>
      </c>
      <c r="F45" s="179" t="s">
        <v>303</v>
      </c>
      <c r="G45" s="179" t="s">
        <v>275</v>
      </c>
      <c r="H45" s="165" t="s">
        <v>45</v>
      </c>
      <c r="I45" s="166"/>
      <c r="J45" s="161" t="s">
        <v>328</v>
      </c>
      <c r="K45" s="162"/>
      <c r="L45" s="162">
        <v>64.2</v>
      </c>
      <c r="M45" s="162"/>
      <c r="N45" s="162">
        <v>61.6</v>
      </c>
      <c r="O45" s="190"/>
      <c r="P45" s="197">
        <v>2016</v>
      </c>
    </row>
    <row r="46" spans="1:16" s="2" customFormat="1" ht="47.25" x14ac:dyDescent="0.25">
      <c r="A46" s="149">
        <v>1</v>
      </c>
      <c r="B46" s="178">
        <f t="shared" si="0"/>
        <v>32</v>
      </c>
      <c r="C46" s="178">
        <v>1</v>
      </c>
      <c r="D46" s="178" t="s">
        <v>273</v>
      </c>
      <c r="E46" s="178" t="s">
        <v>260</v>
      </c>
      <c r="F46" s="178" t="s">
        <v>306</v>
      </c>
      <c r="G46" s="179" t="s">
        <v>275</v>
      </c>
      <c r="H46" s="178" t="s">
        <v>267</v>
      </c>
      <c r="I46" s="166" t="s">
        <v>166</v>
      </c>
      <c r="J46" s="161" t="s">
        <v>326</v>
      </c>
      <c r="K46" s="162"/>
      <c r="L46" s="144">
        <v>385.13</v>
      </c>
      <c r="M46" s="174"/>
      <c r="N46" s="174"/>
      <c r="O46" s="195"/>
      <c r="P46" s="197">
        <v>2015</v>
      </c>
    </row>
    <row r="47" spans="1:16" ht="63" x14ac:dyDescent="0.25">
      <c r="A47" s="149">
        <v>1</v>
      </c>
      <c r="B47" s="178">
        <f t="shared" si="0"/>
        <v>33</v>
      </c>
      <c r="C47" s="18">
        <v>2</v>
      </c>
      <c r="D47" s="178" t="s">
        <v>273</v>
      </c>
      <c r="E47" s="178" t="s">
        <v>260</v>
      </c>
      <c r="F47" s="179" t="s">
        <v>301</v>
      </c>
      <c r="G47" s="178" t="s">
        <v>274</v>
      </c>
      <c r="H47" s="165" t="s">
        <v>284</v>
      </c>
      <c r="I47" s="166" t="s">
        <v>169</v>
      </c>
      <c r="J47" s="161" t="s">
        <v>326</v>
      </c>
      <c r="K47" s="162"/>
      <c r="L47" s="162">
        <v>319.32</v>
      </c>
      <c r="M47" s="162"/>
      <c r="N47" s="162"/>
      <c r="O47" s="190" t="s">
        <v>224</v>
      </c>
      <c r="P47" s="197">
        <v>2015</v>
      </c>
    </row>
    <row r="48" spans="1:16" ht="63" x14ac:dyDescent="0.25">
      <c r="A48" s="149">
        <v>1</v>
      </c>
      <c r="B48" s="178">
        <f t="shared" si="0"/>
        <v>34</v>
      </c>
      <c r="C48" s="18">
        <v>3</v>
      </c>
      <c r="D48" s="179" t="s">
        <v>308</v>
      </c>
      <c r="E48" s="178" t="s">
        <v>260</v>
      </c>
      <c r="F48" s="179" t="s">
        <v>302</v>
      </c>
      <c r="G48" s="179" t="s">
        <v>275</v>
      </c>
      <c r="H48" s="165" t="s">
        <v>267</v>
      </c>
      <c r="I48" s="166" t="s">
        <v>169</v>
      </c>
      <c r="J48" s="161" t="s">
        <v>326</v>
      </c>
      <c r="K48" s="162"/>
      <c r="L48" s="162">
        <f>275.02+269.35</f>
        <v>544.37</v>
      </c>
      <c r="M48" s="176"/>
      <c r="N48" s="169"/>
      <c r="O48" s="193"/>
      <c r="P48" s="197">
        <v>2015</v>
      </c>
    </row>
    <row r="49" spans="2:16" ht="47.25" x14ac:dyDescent="0.25">
      <c r="B49" s="178">
        <f t="shared" si="0"/>
        <v>35</v>
      </c>
      <c r="C49" s="18">
        <v>4</v>
      </c>
      <c r="D49" s="178" t="s">
        <v>273</v>
      </c>
      <c r="E49" s="178" t="s">
        <v>260</v>
      </c>
      <c r="F49" s="179" t="s">
        <v>307</v>
      </c>
      <c r="G49" s="178" t="s">
        <v>274</v>
      </c>
      <c r="H49" s="165" t="s">
        <v>46</v>
      </c>
      <c r="I49" s="166" t="s">
        <v>169</v>
      </c>
      <c r="J49" s="148" t="s">
        <v>327</v>
      </c>
      <c r="K49" s="162">
        <v>2394</v>
      </c>
      <c r="L49" s="162">
        <v>598.69000000000005</v>
      </c>
      <c r="M49" s="176"/>
      <c r="N49" s="169"/>
      <c r="O49" s="155"/>
      <c r="P49" s="197">
        <v>2016</v>
      </c>
    </row>
    <row r="50" spans="2:16" ht="78.75" x14ac:dyDescent="0.25">
      <c r="B50" s="184">
        <f t="shared" si="0"/>
        <v>36</v>
      </c>
      <c r="C50" s="18">
        <v>6</v>
      </c>
      <c r="D50" s="178" t="s">
        <v>310</v>
      </c>
      <c r="E50" s="178" t="s">
        <v>260</v>
      </c>
      <c r="F50" s="179" t="s">
        <v>315</v>
      </c>
      <c r="G50" s="178" t="s">
        <v>311</v>
      </c>
      <c r="H50" s="165" t="s">
        <v>45</v>
      </c>
      <c r="I50" s="166" t="s">
        <v>169</v>
      </c>
      <c r="J50" s="161" t="s">
        <v>326</v>
      </c>
      <c r="K50" s="162"/>
      <c r="L50" s="162">
        <v>159.25</v>
      </c>
      <c r="M50" s="176"/>
      <c r="N50" s="169"/>
      <c r="P50" s="197">
        <v>2015</v>
      </c>
    </row>
    <row r="51" spans="2:16" ht="94.5" x14ac:dyDescent="0.25">
      <c r="B51" s="178">
        <f t="shared" si="0"/>
        <v>37</v>
      </c>
      <c r="C51" s="18">
        <v>7</v>
      </c>
      <c r="D51" s="178" t="s">
        <v>312</v>
      </c>
      <c r="E51" s="178" t="s">
        <v>260</v>
      </c>
      <c r="F51" s="179" t="s">
        <v>313</v>
      </c>
      <c r="G51" s="178" t="s">
        <v>314</v>
      </c>
      <c r="H51" s="165" t="s">
        <v>46</v>
      </c>
      <c r="I51" s="166" t="s">
        <v>169</v>
      </c>
      <c r="J51" s="161" t="s">
        <v>326</v>
      </c>
      <c r="K51" s="162"/>
      <c r="L51" s="162">
        <v>45</v>
      </c>
      <c r="M51" s="176"/>
      <c r="N51" s="169"/>
      <c r="P51" s="197">
        <v>2015</v>
      </c>
    </row>
    <row r="52" spans="2:16" ht="47.25" x14ac:dyDescent="0.25">
      <c r="B52" s="184">
        <f t="shared" si="0"/>
        <v>38</v>
      </c>
      <c r="C52" s="18">
        <v>9</v>
      </c>
      <c r="D52" s="178" t="s">
        <v>308</v>
      </c>
      <c r="E52" s="178" t="s">
        <v>230</v>
      </c>
      <c r="F52" s="179" t="s">
        <v>317</v>
      </c>
      <c r="G52" s="179" t="s">
        <v>275</v>
      </c>
      <c r="H52" s="165" t="s">
        <v>45</v>
      </c>
      <c r="I52" s="166" t="s">
        <v>169</v>
      </c>
      <c r="J52" s="148" t="s">
        <v>327</v>
      </c>
      <c r="K52" s="162">
        <v>163.6</v>
      </c>
      <c r="L52" s="162">
        <v>59.71</v>
      </c>
      <c r="M52" s="176"/>
      <c r="N52" s="169"/>
      <c r="P52" s="197">
        <v>2016</v>
      </c>
    </row>
    <row r="53" spans="2:16" ht="63" x14ac:dyDescent="0.25">
      <c r="B53" s="178">
        <f t="shared" si="0"/>
        <v>39</v>
      </c>
      <c r="C53" s="18">
        <v>10</v>
      </c>
      <c r="D53" s="178" t="s">
        <v>318</v>
      </c>
      <c r="E53" s="178" t="s">
        <v>260</v>
      </c>
      <c r="F53" s="179" t="s">
        <v>319</v>
      </c>
      <c r="G53" s="178" t="s">
        <v>316</v>
      </c>
      <c r="H53" s="165" t="s">
        <v>45</v>
      </c>
      <c r="I53" s="166" t="s">
        <v>169</v>
      </c>
      <c r="J53" s="161" t="s">
        <v>328</v>
      </c>
      <c r="K53" s="162"/>
      <c r="L53" s="162"/>
      <c r="M53" s="176"/>
      <c r="N53" s="169"/>
      <c r="P53" s="197">
        <v>2016</v>
      </c>
    </row>
    <row r="54" spans="2:16" ht="63" x14ac:dyDescent="0.25">
      <c r="B54" s="178">
        <f t="shared" si="0"/>
        <v>40</v>
      </c>
      <c r="C54" s="18">
        <v>11</v>
      </c>
      <c r="D54" s="178" t="s">
        <v>318</v>
      </c>
      <c r="E54" s="178" t="s">
        <v>260</v>
      </c>
      <c r="F54" s="179" t="s">
        <v>320</v>
      </c>
      <c r="G54" s="178" t="s">
        <v>316</v>
      </c>
      <c r="H54" s="165" t="s">
        <v>187</v>
      </c>
      <c r="I54" s="166" t="s">
        <v>169</v>
      </c>
      <c r="J54" s="161" t="s">
        <v>329</v>
      </c>
      <c r="K54" s="162"/>
      <c r="L54" s="162"/>
      <c r="M54" s="176"/>
      <c r="N54" s="169"/>
      <c r="P54" s="197">
        <v>2018</v>
      </c>
    </row>
    <row r="55" spans="2:16" ht="94.5" x14ac:dyDescent="0.25">
      <c r="B55" s="183">
        <f t="shared" si="0"/>
        <v>41</v>
      </c>
      <c r="C55" s="18">
        <v>15</v>
      </c>
      <c r="D55" s="178" t="s">
        <v>321</v>
      </c>
      <c r="E55" s="178" t="s">
        <v>260</v>
      </c>
      <c r="F55" s="179" t="s">
        <v>322</v>
      </c>
      <c r="G55" s="178" t="s">
        <v>323</v>
      </c>
      <c r="H55" s="165" t="s">
        <v>46</v>
      </c>
      <c r="I55" s="166" t="s">
        <v>169</v>
      </c>
      <c r="J55" s="161" t="s">
        <v>331</v>
      </c>
      <c r="K55" s="162">
        <v>70</v>
      </c>
      <c r="L55" s="162">
        <v>21</v>
      </c>
      <c r="M55" s="176"/>
      <c r="N55" s="169"/>
      <c r="P55" s="197">
        <v>2015</v>
      </c>
    </row>
  </sheetData>
  <autoFilter ref="C12:O55" xr:uid="{00000000-0009-0000-0000-000002000000}">
    <filterColumn colId="8" showButton="0"/>
    <filterColumn colId="9" showButton="0"/>
    <filterColumn colId="10" showButton="0"/>
    <sortState xmlns:xlrd2="http://schemas.microsoft.com/office/spreadsheetml/2017/richdata2" ref="C15:O70">
      <sortCondition ref="E4:E152"/>
    </sortState>
  </autoFilter>
  <mergeCells count="18">
    <mergeCell ref="B5:J5"/>
    <mergeCell ref="B6:J6"/>
    <mergeCell ref="B7:J7"/>
    <mergeCell ref="B8:L8"/>
    <mergeCell ref="B12:B13"/>
    <mergeCell ref="C12:C13"/>
    <mergeCell ref="D12:D13"/>
    <mergeCell ref="G35:G36"/>
    <mergeCell ref="H12:H13"/>
    <mergeCell ref="I12:I13"/>
    <mergeCell ref="P12:P13"/>
    <mergeCell ref="O12:O13"/>
    <mergeCell ref="D14:H14"/>
    <mergeCell ref="J12:J13"/>
    <mergeCell ref="K12:N12"/>
    <mergeCell ref="E12:E13"/>
    <mergeCell ref="F12:F13"/>
    <mergeCell ref="G12:G13"/>
  </mergeCells>
  <printOptions horizontalCentered="1"/>
  <pageMargins left="0.23622047244094491" right="0.23622047244094491" top="0" bottom="0" header="0.31496062992125984" footer="0.31496062992125984"/>
  <pageSetup paperSize="9" fitToHeight="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51"/>
  <sheetViews>
    <sheetView tabSelected="1" view="pageBreakPreview" topLeftCell="A2" zoomScale="50" zoomScaleNormal="50" zoomScaleSheetLayoutView="50" workbookViewId="0">
      <selection activeCell="H13" sqref="H13"/>
    </sheetView>
  </sheetViews>
  <sheetFormatPr defaultRowHeight="15" x14ac:dyDescent="0.25"/>
  <cols>
    <col min="1" max="1" width="9.7109375" customWidth="1"/>
    <col min="2" max="2" width="7.7109375" customWidth="1"/>
    <col min="3" max="3" width="119" style="241" customWidth="1"/>
    <col min="4" max="4" width="64.140625" customWidth="1"/>
  </cols>
  <sheetData>
    <row r="1" spans="1:5" ht="64.900000000000006" hidden="1" customHeight="1" x14ac:dyDescent="0.25">
      <c r="A1" s="227"/>
      <c r="B1" s="227"/>
      <c r="C1" s="240"/>
      <c r="D1" s="227"/>
      <c r="E1" s="232"/>
    </row>
    <row r="2" spans="1:5" ht="22.5" x14ac:dyDescent="0.25">
      <c r="A2" s="268"/>
      <c r="B2" s="268"/>
      <c r="C2" s="269"/>
      <c r="D2" s="268"/>
      <c r="E2" s="251"/>
    </row>
    <row r="3" spans="1:5" ht="23.25" x14ac:dyDescent="0.25">
      <c r="A3" s="402" t="s">
        <v>542</v>
      </c>
      <c r="B3" s="402"/>
      <c r="C3" s="402"/>
      <c r="D3" s="402"/>
      <c r="E3" s="232"/>
    </row>
    <row r="4" spans="1:5" ht="23.25" x14ac:dyDescent="0.25">
      <c r="A4" s="401" t="s">
        <v>409</v>
      </c>
      <c r="B4" s="401" t="s">
        <v>409</v>
      </c>
      <c r="C4" s="397" t="s">
        <v>537</v>
      </c>
      <c r="D4" s="397" t="s">
        <v>538</v>
      </c>
      <c r="E4" s="232"/>
    </row>
    <row r="5" spans="1:5" ht="23.25" x14ac:dyDescent="0.25">
      <c r="A5" s="401"/>
      <c r="B5" s="401"/>
      <c r="C5" s="397"/>
      <c r="D5" s="397"/>
      <c r="E5" s="232"/>
    </row>
    <row r="6" spans="1:5" ht="20.25" x14ac:dyDescent="0.25">
      <c r="A6" s="398" t="s">
        <v>501</v>
      </c>
      <c r="B6" s="398"/>
      <c r="C6" s="398"/>
      <c r="D6" s="398"/>
      <c r="E6" s="252"/>
    </row>
    <row r="7" spans="1:5" ht="54.95" customHeight="1" x14ac:dyDescent="0.25">
      <c r="A7" s="228">
        <v>1</v>
      </c>
      <c r="B7" s="228">
        <v>1</v>
      </c>
      <c r="C7" s="226" t="s">
        <v>307</v>
      </c>
      <c r="D7" s="228" t="s">
        <v>543</v>
      </c>
      <c r="E7" s="252"/>
    </row>
    <row r="8" spans="1:5" s="155" customFormat="1" ht="54.95" customHeight="1" x14ac:dyDescent="0.25">
      <c r="A8" s="228">
        <f>A7+1</f>
        <v>2</v>
      </c>
      <c r="B8" s="228">
        <f>B7+1</f>
        <v>2</v>
      </c>
      <c r="C8" s="226" t="s">
        <v>502</v>
      </c>
      <c r="D8" s="228" t="s">
        <v>543</v>
      </c>
      <c r="E8" s="252"/>
    </row>
    <row r="9" spans="1:5" s="155" customFormat="1" ht="54.95" customHeight="1" x14ac:dyDescent="0.25">
      <c r="A9" s="228">
        <f t="shared" ref="A9:B24" si="0">A8+1</f>
        <v>3</v>
      </c>
      <c r="B9" s="228">
        <f t="shared" si="0"/>
        <v>3</v>
      </c>
      <c r="C9" s="226" t="s">
        <v>432</v>
      </c>
      <c r="D9" s="228" t="s">
        <v>544</v>
      </c>
      <c r="E9" s="267"/>
    </row>
    <row r="10" spans="1:5" ht="54.95" customHeight="1" x14ac:dyDescent="0.25">
      <c r="A10" s="228">
        <f t="shared" si="0"/>
        <v>4</v>
      </c>
      <c r="B10" s="228">
        <f t="shared" si="0"/>
        <v>4</v>
      </c>
      <c r="C10" s="226" t="s">
        <v>435</v>
      </c>
      <c r="D10" s="228" t="s">
        <v>543</v>
      </c>
      <c r="E10" s="253"/>
    </row>
    <row r="11" spans="1:5" ht="54.95" customHeight="1" x14ac:dyDescent="0.25">
      <c r="A11" s="228">
        <f t="shared" si="0"/>
        <v>5</v>
      </c>
      <c r="B11" s="228">
        <f t="shared" si="0"/>
        <v>5</v>
      </c>
      <c r="C11" s="226" t="s">
        <v>437</v>
      </c>
      <c r="D11" s="228" t="s">
        <v>545</v>
      </c>
      <c r="E11" s="253"/>
    </row>
    <row r="12" spans="1:5" ht="54.95" customHeight="1" x14ac:dyDescent="0.25">
      <c r="A12" s="228">
        <f t="shared" si="0"/>
        <v>6</v>
      </c>
      <c r="B12" s="228">
        <f t="shared" si="0"/>
        <v>6</v>
      </c>
      <c r="C12" s="226" t="s">
        <v>442</v>
      </c>
      <c r="D12" s="228" t="s">
        <v>543</v>
      </c>
      <c r="E12" s="231"/>
    </row>
    <row r="13" spans="1:5" ht="54.95" customHeight="1" x14ac:dyDescent="0.25">
      <c r="A13" s="228">
        <f t="shared" si="0"/>
        <v>7</v>
      </c>
      <c r="B13" s="228">
        <f t="shared" si="0"/>
        <v>7</v>
      </c>
      <c r="C13" s="226" t="s">
        <v>503</v>
      </c>
      <c r="D13" s="228" t="s">
        <v>543</v>
      </c>
      <c r="E13" s="231"/>
    </row>
    <row r="14" spans="1:5" ht="54.95" customHeight="1" x14ac:dyDescent="0.25">
      <c r="A14" s="228">
        <f t="shared" si="0"/>
        <v>8</v>
      </c>
      <c r="B14" s="228">
        <f t="shared" si="0"/>
        <v>8</v>
      </c>
      <c r="C14" s="226" t="s">
        <v>449</v>
      </c>
      <c r="D14" s="228" t="s">
        <v>544</v>
      </c>
      <c r="E14" s="231"/>
    </row>
    <row r="15" spans="1:5" ht="54.95" customHeight="1" x14ac:dyDescent="0.25">
      <c r="A15" s="228">
        <f t="shared" si="0"/>
        <v>9</v>
      </c>
      <c r="B15" s="228">
        <f t="shared" si="0"/>
        <v>9</v>
      </c>
      <c r="C15" s="226" t="s">
        <v>504</v>
      </c>
      <c r="D15" s="228" t="s">
        <v>543</v>
      </c>
      <c r="E15" s="231"/>
    </row>
    <row r="16" spans="1:5" ht="54.95" customHeight="1" x14ac:dyDescent="0.25">
      <c r="A16" s="228">
        <f t="shared" si="0"/>
        <v>10</v>
      </c>
      <c r="B16" s="228">
        <f t="shared" si="0"/>
        <v>10</v>
      </c>
      <c r="C16" s="226" t="s">
        <v>301</v>
      </c>
      <c r="D16" s="228" t="s">
        <v>544</v>
      </c>
      <c r="E16" s="231"/>
    </row>
    <row r="17" spans="1:5" ht="54.95" customHeight="1" x14ac:dyDescent="0.25">
      <c r="A17" s="228">
        <f t="shared" si="0"/>
        <v>11</v>
      </c>
      <c r="B17" s="228">
        <f t="shared" si="0"/>
        <v>11</v>
      </c>
      <c r="C17" s="226" t="s">
        <v>451</v>
      </c>
      <c r="D17" s="228" t="s">
        <v>544</v>
      </c>
      <c r="E17" s="231"/>
    </row>
    <row r="18" spans="1:5" ht="54.95" customHeight="1" x14ac:dyDescent="0.25">
      <c r="A18" s="228">
        <f t="shared" si="0"/>
        <v>12</v>
      </c>
      <c r="B18" s="228">
        <f t="shared" si="0"/>
        <v>12</v>
      </c>
      <c r="C18" s="226" t="s">
        <v>433</v>
      </c>
      <c r="D18" s="228" t="s">
        <v>543</v>
      </c>
      <c r="E18" s="231"/>
    </row>
    <row r="19" spans="1:5" ht="54.95" customHeight="1" x14ac:dyDescent="0.25">
      <c r="A19" s="228">
        <f t="shared" si="0"/>
        <v>13</v>
      </c>
      <c r="B19" s="228">
        <f t="shared" si="0"/>
        <v>13</v>
      </c>
      <c r="C19" s="226" t="s">
        <v>461</v>
      </c>
      <c r="D19" s="228" t="s">
        <v>543</v>
      </c>
      <c r="E19" s="231"/>
    </row>
    <row r="20" spans="1:5" ht="54.95" customHeight="1" x14ac:dyDescent="0.25">
      <c r="A20" s="228">
        <f t="shared" si="0"/>
        <v>14</v>
      </c>
      <c r="B20" s="228">
        <f t="shared" si="0"/>
        <v>14</v>
      </c>
      <c r="C20" s="226" t="s">
        <v>464</v>
      </c>
      <c r="D20" s="228" t="s">
        <v>544</v>
      </c>
      <c r="E20" s="231"/>
    </row>
    <row r="21" spans="1:5" ht="54.95" customHeight="1" x14ac:dyDescent="0.25">
      <c r="A21" s="228">
        <f t="shared" si="0"/>
        <v>15</v>
      </c>
      <c r="B21" s="228">
        <f t="shared" si="0"/>
        <v>15</v>
      </c>
      <c r="C21" s="226" t="s">
        <v>505</v>
      </c>
      <c r="D21" s="228" t="s">
        <v>545</v>
      </c>
      <c r="E21" s="231"/>
    </row>
    <row r="22" spans="1:5" ht="54.95" customHeight="1" x14ac:dyDescent="0.25">
      <c r="A22" s="228">
        <f t="shared" si="0"/>
        <v>16</v>
      </c>
      <c r="B22" s="228">
        <f t="shared" si="0"/>
        <v>16</v>
      </c>
      <c r="C22" s="226" t="s">
        <v>466</v>
      </c>
      <c r="D22" s="228" t="s">
        <v>543</v>
      </c>
      <c r="E22" s="231"/>
    </row>
    <row r="23" spans="1:5" ht="54.95" customHeight="1" x14ac:dyDescent="0.25">
      <c r="A23" s="228">
        <f t="shared" si="0"/>
        <v>17</v>
      </c>
      <c r="B23" s="228">
        <f t="shared" si="0"/>
        <v>17</v>
      </c>
      <c r="C23" s="226" t="s">
        <v>467</v>
      </c>
      <c r="D23" s="228" t="s">
        <v>545</v>
      </c>
      <c r="E23" s="231"/>
    </row>
    <row r="24" spans="1:5" ht="54.95" customHeight="1" x14ac:dyDescent="0.25">
      <c r="A24" s="228">
        <f t="shared" si="0"/>
        <v>18</v>
      </c>
      <c r="B24" s="228">
        <f t="shared" si="0"/>
        <v>18</v>
      </c>
      <c r="C24" s="226" t="s">
        <v>469</v>
      </c>
      <c r="D24" s="228" t="s">
        <v>543</v>
      </c>
      <c r="E24" s="231"/>
    </row>
    <row r="25" spans="1:5" ht="54.95" customHeight="1" x14ac:dyDescent="0.25">
      <c r="A25" s="228">
        <f t="shared" ref="A25:B40" si="1">A24+1</f>
        <v>19</v>
      </c>
      <c r="B25" s="228">
        <f t="shared" si="1"/>
        <v>19</v>
      </c>
      <c r="C25" s="226" t="s">
        <v>470</v>
      </c>
      <c r="D25" s="228" t="s">
        <v>543</v>
      </c>
      <c r="E25" s="231"/>
    </row>
    <row r="26" spans="1:5" ht="54.95" customHeight="1" x14ac:dyDescent="0.25">
      <c r="A26" s="228">
        <f t="shared" si="1"/>
        <v>20</v>
      </c>
      <c r="B26" s="228">
        <f t="shared" si="1"/>
        <v>20</v>
      </c>
      <c r="C26" s="226" t="s">
        <v>471</v>
      </c>
      <c r="D26" s="228" t="s">
        <v>543</v>
      </c>
      <c r="E26" s="231"/>
    </row>
    <row r="27" spans="1:5" ht="54.95" customHeight="1" x14ac:dyDescent="0.25">
      <c r="A27" s="228">
        <v>21</v>
      </c>
      <c r="B27" s="228">
        <v>21</v>
      </c>
      <c r="C27" s="226" t="s">
        <v>424</v>
      </c>
      <c r="D27" s="226" t="s">
        <v>549</v>
      </c>
      <c r="E27" s="231"/>
    </row>
    <row r="28" spans="1:5" ht="54.95" customHeight="1" x14ac:dyDescent="0.25">
      <c r="A28" s="228">
        <f>A26+1</f>
        <v>21</v>
      </c>
      <c r="B28" s="228">
        <f>B26+1</f>
        <v>21</v>
      </c>
      <c r="C28" s="226" t="s">
        <v>506</v>
      </c>
      <c r="D28" s="226" t="s">
        <v>548</v>
      </c>
      <c r="E28" s="231"/>
    </row>
    <row r="29" spans="1:5" ht="54.95" customHeight="1" x14ac:dyDescent="0.25">
      <c r="A29" s="228">
        <f t="shared" si="1"/>
        <v>22</v>
      </c>
      <c r="B29" s="228">
        <f t="shared" si="1"/>
        <v>22</v>
      </c>
      <c r="C29" s="226" t="s">
        <v>434</v>
      </c>
      <c r="D29" s="228" t="s">
        <v>548</v>
      </c>
      <c r="E29" s="231"/>
    </row>
    <row r="30" spans="1:5" ht="54.95" customHeight="1" x14ac:dyDescent="0.25">
      <c r="A30" s="228">
        <f t="shared" si="1"/>
        <v>23</v>
      </c>
      <c r="B30" s="228">
        <f t="shared" si="1"/>
        <v>23</v>
      </c>
      <c r="C30" s="226" t="s">
        <v>507</v>
      </c>
      <c r="D30" s="228" t="s">
        <v>548</v>
      </c>
      <c r="E30" s="231"/>
    </row>
    <row r="31" spans="1:5" ht="54.95" customHeight="1" x14ac:dyDescent="0.25">
      <c r="A31" s="228">
        <f t="shared" si="1"/>
        <v>24</v>
      </c>
      <c r="B31" s="228">
        <f t="shared" si="1"/>
        <v>24</v>
      </c>
      <c r="C31" s="226" t="s">
        <v>508</v>
      </c>
      <c r="D31" s="226" t="s">
        <v>548</v>
      </c>
      <c r="E31" s="231"/>
    </row>
    <row r="32" spans="1:5" ht="54.95" customHeight="1" x14ac:dyDescent="0.25">
      <c r="A32" s="228">
        <f t="shared" si="1"/>
        <v>25</v>
      </c>
      <c r="B32" s="228">
        <f t="shared" si="1"/>
        <v>25</v>
      </c>
      <c r="C32" s="226" t="s">
        <v>509</v>
      </c>
      <c r="D32" s="226" t="s">
        <v>548</v>
      </c>
      <c r="E32" s="231"/>
    </row>
    <row r="33" spans="1:5" ht="54.95" customHeight="1" x14ac:dyDescent="0.25">
      <c r="A33" s="228">
        <f t="shared" si="1"/>
        <v>26</v>
      </c>
      <c r="B33" s="228">
        <f t="shared" si="1"/>
        <v>26</v>
      </c>
      <c r="C33" s="226" t="s">
        <v>446</v>
      </c>
      <c r="D33" s="233" t="s">
        <v>548</v>
      </c>
      <c r="E33" s="231"/>
    </row>
    <row r="34" spans="1:5" ht="54.95" customHeight="1" x14ac:dyDescent="0.25">
      <c r="A34" s="228">
        <v>27</v>
      </c>
      <c r="B34" s="228">
        <v>27</v>
      </c>
      <c r="C34" s="225" t="s">
        <v>427</v>
      </c>
      <c r="D34" s="234" t="s">
        <v>549</v>
      </c>
      <c r="E34" s="231"/>
    </row>
    <row r="35" spans="1:5" ht="54.95" customHeight="1" x14ac:dyDescent="0.25">
      <c r="A35" s="228">
        <f t="shared" si="1"/>
        <v>28</v>
      </c>
      <c r="B35" s="228">
        <f t="shared" si="1"/>
        <v>28</v>
      </c>
      <c r="C35" s="226" t="s">
        <v>472</v>
      </c>
      <c r="D35" s="228" t="s">
        <v>549</v>
      </c>
      <c r="E35" s="231"/>
    </row>
    <row r="36" spans="1:5" ht="54.95" customHeight="1" x14ac:dyDescent="0.25">
      <c r="A36" s="228">
        <f t="shared" si="1"/>
        <v>29</v>
      </c>
      <c r="B36" s="228">
        <f t="shared" si="1"/>
        <v>29</v>
      </c>
      <c r="C36" s="226" t="s">
        <v>510</v>
      </c>
      <c r="D36" s="226" t="s">
        <v>549</v>
      </c>
      <c r="E36" s="231"/>
    </row>
    <row r="37" spans="1:5" ht="54.95" customHeight="1" x14ac:dyDescent="0.25">
      <c r="A37" s="228">
        <f t="shared" si="1"/>
        <v>30</v>
      </c>
      <c r="B37" s="228">
        <f t="shared" si="1"/>
        <v>30</v>
      </c>
      <c r="C37" s="226" t="s">
        <v>444</v>
      </c>
      <c r="D37" s="228" t="s">
        <v>549</v>
      </c>
      <c r="E37" s="231"/>
    </row>
    <row r="38" spans="1:5" ht="54.95" customHeight="1" x14ac:dyDescent="0.25">
      <c r="A38" s="228">
        <f t="shared" si="1"/>
        <v>31</v>
      </c>
      <c r="B38" s="228">
        <f t="shared" si="1"/>
        <v>31</v>
      </c>
      <c r="C38" s="226" t="s">
        <v>447</v>
      </c>
      <c r="D38" s="228" t="s">
        <v>549</v>
      </c>
      <c r="E38" s="231"/>
    </row>
    <row r="39" spans="1:5" ht="54.95" customHeight="1" x14ac:dyDescent="0.25">
      <c r="A39" s="228">
        <f t="shared" si="1"/>
        <v>32</v>
      </c>
      <c r="B39" s="228">
        <f t="shared" si="1"/>
        <v>32</v>
      </c>
      <c r="C39" s="226" t="s">
        <v>511</v>
      </c>
      <c r="D39" s="226" t="s">
        <v>548</v>
      </c>
      <c r="E39" s="231"/>
    </row>
    <row r="40" spans="1:5" ht="54.95" customHeight="1" x14ac:dyDescent="0.25">
      <c r="A40" s="228">
        <f t="shared" si="1"/>
        <v>33</v>
      </c>
      <c r="B40" s="228">
        <f t="shared" si="1"/>
        <v>33</v>
      </c>
      <c r="C40" s="226" t="s">
        <v>454</v>
      </c>
      <c r="D40" s="226" t="s">
        <v>549</v>
      </c>
      <c r="E40" s="231"/>
    </row>
    <row r="41" spans="1:5" ht="54.95" customHeight="1" x14ac:dyDescent="0.25">
      <c r="A41" s="228">
        <f t="shared" ref="A41:B47" si="2">A40+1</f>
        <v>34</v>
      </c>
      <c r="B41" s="228">
        <f t="shared" si="2"/>
        <v>34</v>
      </c>
      <c r="C41" s="226" t="s">
        <v>455</v>
      </c>
      <c r="D41" s="226" t="s">
        <v>549</v>
      </c>
      <c r="E41" s="231"/>
    </row>
    <row r="42" spans="1:5" ht="54.95" customHeight="1" x14ac:dyDescent="0.25">
      <c r="A42" s="228">
        <f t="shared" si="2"/>
        <v>35</v>
      </c>
      <c r="B42" s="228">
        <f t="shared" si="2"/>
        <v>35</v>
      </c>
      <c r="C42" s="226" t="s">
        <v>512</v>
      </c>
      <c r="D42" s="226" t="s">
        <v>549</v>
      </c>
      <c r="E42" s="254"/>
    </row>
    <row r="43" spans="1:5" ht="54.95" customHeight="1" x14ac:dyDescent="0.25">
      <c r="A43" s="228">
        <f t="shared" si="2"/>
        <v>36</v>
      </c>
      <c r="B43" s="228">
        <f t="shared" si="2"/>
        <v>36</v>
      </c>
      <c r="C43" s="226" t="s">
        <v>457</v>
      </c>
      <c r="D43" s="235" t="s">
        <v>549</v>
      </c>
      <c r="E43" s="231"/>
    </row>
    <row r="44" spans="1:5" ht="54.95" customHeight="1" x14ac:dyDescent="0.25">
      <c r="A44" s="228">
        <f t="shared" si="2"/>
        <v>37</v>
      </c>
      <c r="B44" s="228">
        <f t="shared" si="2"/>
        <v>37</v>
      </c>
      <c r="C44" s="226" t="s">
        <v>448</v>
      </c>
      <c r="D44" s="228" t="s">
        <v>549</v>
      </c>
      <c r="E44" s="231"/>
    </row>
    <row r="45" spans="1:5" ht="54.95" customHeight="1" x14ac:dyDescent="0.25">
      <c r="A45" s="228">
        <f t="shared" si="2"/>
        <v>38</v>
      </c>
      <c r="B45" s="228">
        <f t="shared" si="2"/>
        <v>38</v>
      </c>
      <c r="C45" s="226" t="s">
        <v>441</v>
      </c>
      <c r="D45" s="226" t="s">
        <v>549</v>
      </c>
      <c r="E45" s="231"/>
    </row>
    <row r="46" spans="1:5" ht="54.95" customHeight="1" x14ac:dyDescent="0.25">
      <c r="A46" s="228">
        <f t="shared" si="2"/>
        <v>39</v>
      </c>
      <c r="B46" s="228">
        <f t="shared" si="2"/>
        <v>39</v>
      </c>
      <c r="C46" s="226" t="s">
        <v>452</v>
      </c>
      <c r="D46" s="226" t="s">
        <v>548</v>
      </c>
      <c r="E46" s="231"/>
    </row>
    <row r="47" spans="1:5" ht="54.95" customHeight="1" x14ac:dyDescent="0.25">
      <c r="A47" s="228">
        <f t="shared" si="2"/>
        <v>40</v>
      </c>
      <c r="B47" s="228">
        <f t="shared" si="2"/>
        <v>40</v>
      </c>
      <c r="C47" s="226" t="s">
        <v>445</v>
      </c>
      <c r="D47" s="233" t="s">
        <v>548</v>
      </c>
      <c r="E47" s="231"/>
    </row>
    <row r="48" spans="1:5" ht="54.95" customHeight="1" x14ac:dyDescent="0.25">
      <c r="A48" s="228">
        <f>A47+1</f>
        <v>41</v>
      </c>
      <c r="B48" s="228">
        <f>B47+1</f>
        <v>41</v>
      </c>
      <c r="C48" s="226" t="s">
        <v>456</v>
      </c>
      <c r="D48" s="226" t="s">
        <v>548</v>
      </c>
      <c r="E48" s="231"/>
    </row>
    <row r="49" spans="1:5" ht="54.95" customHeight="1" x14ac:dyDescent="0.25">
      <c r="A49" s="226">
        <v>43</v>
      </c>
      <c r="B49" s="228">
        <v>43</v>
      </c>
      <c r="C49" s="226" t="s">
        <v>458</v>
      </c>
      <c r="D49" s="228" t="s">
        <v>548</v>
      </c>
      <c r="E49" s="231"/>
    </row>
    <row r="50" spans="1:5" ht="54.95" customHeight="1" x14ac:dyDescent="0.25">
      <c r="A50" s="226">
        <v>44</v>
      </c>
      <c r="B50" s="228">
        <v>44</v>
      </c>
      <c r="C50" s="226" t="s">
        <v>460</v>
      </c>
      <c r="D50" s="226" t="s">
        <v>548</v>
      </c>
      <c r="E50" s="231"/>
    </row>
    <row r="51" spans="1:5" ht="54.95" customHeight="1" x14ac:dyDescent="0.25">
      <c r="A51" s="226">
        <v>45</v>
      </c>
      <c r="B51" s="228">
        <v>45</v>
      </c>
      <c r="C51" s="236" t="s">
        <v>439</v>
      </c>
      <c r="D51" s="230" t="s">
        <v>548</v>
      </c>
      <c r="E51" s="231"/>
    </row>
    <row r="52" spans="1:5" ht="54.95" customHeight="1" x14ac:dyDescent="0.25">
      <c r="A52" s="226">
        <v>46</v>
      </c>
      <c r="B52" s="239">
        <v>46</v>
      </c>
      <c r="C52" s="229" t="s">
        <v>463</v>
      </c>
      <c r="D52" s="239" t="s">
        <v>548</v>
      </c>
      <c r="E52" s="231"/>
    </row>
    <row r="53" spans="1:5" ht="54.95" customHeight="1" x14ac:dyDescent="0.25">
      <c r="A53" s="226">
        <v>47</v>
      </c>
      <c r="B53" s="228">
        <v>47</v>
      </c>
      <c r="C53" s="226" t="s">
        <v>453</v>
      </c>
      <c r="D53" s="226" t="s">
        <v>548</v>
      </c>
      <c r="E53" s="231"/>
    </row>
    <row r="54" spans="1:5" ht="54.95" customHeight="1" x14ac:dyDescent="0.25">
      <c r="A54" s="226">
        <v>48</v>
      </c>
      <c r="B54" s="228">
        <v>48</v>
      </c>
      <c r="C54" s="226" t="s">
        <v>462</v>
      </c>
      <c r="D54" s="226" t="s">
        <v>548</v>
      </c>
      <c r="E54" s="231"/>
    </row>
    <row r="55" spans="1:5" ht="54.95" customHeight="1" x14ac:dyDescent="0.25">
      <c r="A55" s="226">
        <v>49</v>
      </c>
      <c r="B55" s="228">
        <v>49</v>
      </c>
      <c r="C55" s="226" t="s">
        <v>149</v>
      </c>
      <c r="D55" s="226" t="s">
        <v>548</v>
      </c>
      <c r="E55" s="231"/>
    </row>
    <row r="56" spans="1:5" ht="54.95" customHeight="1" x14ac:dyDescent="0.25">
      <c r="A56" s="226">
        <v>50</v>
      </c>
      <c r="B56" s="228">
        <v>50</v>
      </c>
      <c r="C56" s="226" t="s">
        <v>450</v>
      </c>
      <c r="D56" s="226" t="s">
        <v>548</v>
      </c>
      <c r="E56" s="231"/>
    </row>
    <row r="57" spans="1:5" s="243" customFormat="1" ht="54.95" customHeight="1" x14ac:dyDescent="0.25">
      <c r="A57" s="226">
        <v>51</v>
      </c>
      <c r="B57" s="228">
        <v>51</v>
      </c>
      <c r="C57" s="226" t="s">
        <v>513</v>
      </c>
      <c r="D57" s="226" t="s">
        <v>548</v>
      </c>
      <c r="E57" s="255"/>
    </row>
    <row r="58" spans="1:5" ht="54.95" customHeight="1" x14ac:dyDescent="0.25">
      <c r="A58" s="226">
        <v>52</v>
      </c>
      <c r="B58" s="228">
        <v>52</v>
      </c>
      <c r="C58" s="225" t="s">
        <v>431</v>
      </c>
      <c r="D58" s="225" t="s">
        <v>548</v>
      </c>
      <c r="E58" s="256"/>
    </row>
    <row r="59" spans="1:5" ht="54.95" customHeight="1" x14ac:dyDescent="0.25">
      <c r="A59" s="226">
        <v>53</v>
      </c>
      <c r="B59" s="228">
        <v>53</v>
      </c>
      <c r="C59" s="229" t="s">
        <v>514</v>
      </c>
      <c r="D59" s="229" t="s">
        <v>548</v>
      </c>
      <c r="E59" s="256"/>
    </row>
    <row r="60" spans="1:5" ht="54.95" customHeight="1" x14ac:dyDescent="0.25">
      <c r="A60" s="226">
        <v>54</v>
      </c>
      <c r="B60" s="228">
        <v>54</v>
      </c>
      <c r="C60" s="226" t="s">
        <v>430</v>
      </c>
      <c r="D60" s="226" t="s">
        <v>547</v>
      </c>
      <c r="E60" s="256"/>
    </row>
    <row r="61" spans="1:5" ht="54.95" customHeight="1" x14ac:dyDescent="0.25">
      <c r="A61" s="236">
        <v>55</v>
      </c>
      <c r="B61" s="228">
        <v>55</v>
      </c>
      <c r="C61" s="236" t="s">
        <v>406</v>
      </c>
      <c r="D61" s="236" t="s">
        <v>547</v>
      </c>
      <c r="E61" s="256"/>
    </row>
    <row r="62" spans="1:5" ht="54.95" customHeight="1" x14ac:dyDescent="0.25">
      <c r="A62" s="226">
        <v>56</v>
      </c>
      <c r="B62" s="228">
        <v>56</v>
      </c>
      <c r="C62" s="226" t="s">
        <v>487</v>
      </c>
      <c r="D62" s="229" t="s">
        <v>547</v>
      </c>
      <c r="E62" s="256"/>
    </row>
    <row r="63" spans="1:5" ht="54.95" customHeight="1" x14ac:dyDescent="0.25">
      <c r="A63" s="226">
        <v>57</v>
      </c>
      <c r="B63" s="228">
        <v>57</v>
      </c>
      <c r="C63" s="226" t="s">
        <v>526</v>
      </c>
      <c r="D63" s="229" t="s">
        <v>547</v>
      </c>
      <c r="E63" s="231"/>
    </row>
    <row r="64" spans="1:5" ht="54.95" customHeight="1" x14ac:dyDescent="0.25">
      <c r="A64" s="226">
        <v>58</v>
      </c>
      <c r="B64" s="228">
        <v>58</v>
      </c>
      <c r="C64" s="233" t="s">
        <v>408</v>
      </c>
      <c r="D64" s="226" t="s">
        <v>547</v>
      </c>
      <c r="E64" s="257"/>
    </row>
    <row r="65" spans="1:5" ht="54.95" customHeight="1" x14ac:dyDescent="0.25">
      <c r="A65" s="236">
        <v>59</v>
      </c>
      <c r="B65" s="228">
        <v>59</v>
      </c>
      <c r="C65" s="226" t="s">
        <v>401</v>
      </c>
      <c r="D65" s="226" t="s">
        <v>547</v>
      </c>
      <c r="E65" s="231"/>
    </row>
    <row r="66" spans="1:5" ht="54.95" customHeight="1" x14ac:dyDescent="0.25">
      <c r="A66" s="226">
        <v>60</v>
      </c>
      <c r="B66" s="228">
        <v>60</v>
      </c>
      <c r="C66" s="226" t="s">
        <v>421</v>
      </c>
      <c r="D66" s="229" t="s">
        <v>547</v>
      </c>
      <c r="E66" s="231"/>
    </row>
    <row r="67" spans="1:5" ht="54.95" customHeight="1" x14ac:dyDescent="0.25">
      <c r="A67" s="226">
        <v>61</v>
      </c>
      <c r="B67" s="228">
        <v>61</v>
      </c>
      <c r="C67" s="226" t="s">
        <v>413</v>
      </c>
      <c r="D67" s="228" t="s">
        <v>547</v>
      </c>
      <c r="E67" s="231"/>
    </row>
    <row r="68" spans="1:5" ht="54.95" customHeight="1" x14ac:dyDescent="0.25">
      <c r="A68" s="226">
        <v>62</v>
      </c>
      <c r="B68" s="228">
        <v>62</v>
      </c>
      <c r="C68" s="226" t="s">
        <v>410</v>
      </c>
      <c r="D68" s="249" t="s">
        <v>547</v>
      </c>
      <c r="E68" s="231"/>
    </row>
    <row r="69" spans="1:5" ht="54.95" customHeight="1" x14ac:dyDescent="0.25">
      <c r="A69" s="226">
        <v>63</v>
      </c>
      <c r="B69" s="228">
        <v>63</v>
      </c>
      <c r="C69" s="226" t="s">
        <v>417</v>
      </c>
      <c r="D69" s="250" t="s">
        <v>547</v>
      </c>
      <c r="E69" s="231"/>
    </row>
    <row r="70" spans="1:5" ht="54.95" customHeight="1" x14ac:dyDescent="0.25">
      <c r="A70" s="226">
        <v>64</v>
      </c>
      <c r="B70" s="228">
        <v>64</v>
      </c>
      <c r="C70" s="225" t="s">
        <v>493</v>
      </c>
      <c r="D70" s="238" t="s">
        <v>547</v>
      </c>
      <c r="E70" s="231"/>
    </row>
    <row r="71" spans="1:5" ht="54.95" customHeight="1" x14ac:dyDescent="0.25">
      <c r="A71" s="226">
        <v>65</v>
      </c>
      <c r="B71" s="228">
        <v>65</v>
      </c>
      <c r="C71" s="225" t="s">
        <v>492</v>
      </c>
      <c r="D71" s="238" t="s">
        <v>547</v>
      </c>
      <c r="E71" s="231"/>
    </row>
    <row r="72" spans="1:5" ht="54.95" customHeight="1" x14ac:dyDescent="0.25">
      <c r="A72" s="226">
        <v>66</v>
      </c>
      <c r="B72" s="228">
        <v>66</v>
      </c>
      <c r="C72" s="226" t="s">
        <v>478</v>
      </c>
      <c r="D72" s="229" t="s">
        <v>547</v>
      </c>
      <c r="E72" s="231"/>
    </row>
    <row r="73" spans="1:5" ht="54.95" customHeight="1" x14ac:dyDescent="0.25">
      <c r="A73" s="226">
        <v>67</v>
      </c>
      <c r="B73" s="228">
        <v>67</v>
      </c>
      <c r="C73" s="226" t="s">
        <v>496</v>
      </c>
      <c r="D73" s="229" t="s">
        <v>547</v>
      </c>
      <c r="E73" s="231"/>
    </row>
    <row r="74" spans="1:5" ht="54.95" customHeight="1" x14ac:dyDescent="0.25">
      <c r="A74" s="226">
        <v>68</v>
      </c>
      <c r="B74" s="228">
        <v>68</v>
      </c>
      <c r="C74" s="226" t="s">
        <v>536</v>
      </c>
      <c r="D74" s="229" t="s">
        <v>546</v>
      </c>
      <c r="E74" s="231"/>
    </row>
    <row r="75" spans="1:5" ht="54.95" customHeight="1" x14ac:dyDescent="0.25">
      <c r="A75" s="226">
        <v>69</v>
      </c>
      <c r="B75" s="228">
        <v>69</v>
      </c>
      <c r="C75" s="226" t="s">
        <v>489</v>
      </c>
      <c r="D75" s="229" t="s">
        <v>547</v>
      </c>
      <c r="E75" s="231"/>
    </row>
    <row r="76" spans="1:5" ht="54.95" customHeight="1" x14ac:dyDescent="0.25">
      <c r="A76" s="226">
        <v>70</v>
      </c>
      <c r="B76" s="228">
        <v>70</v>
      </c>
      <c r="C76" s="226" t="s">
        <v>490</v>
      </c>
      <c r="D76" s="229" t="s">
        <v>546</v>
      </c>
      <c r="E76" s="231"/>
    </row>
    <row r="77" spans="1:5" ht="54.95" customHeight="1" x14ac:dyDescent="0.25">
      <c r="A77" s="226">
        <v>71</v>
      </c>
      <c r="B77" s="228">
        <v>71</v>
      </c>
      <c r="C77" s="229" t="s">
        <v>402</v>
      </c>
      <c r="D77" s="229" t="s">
        <v>546</v>
      </c>
      <c r="E77" s="231"/>
    </row>
    <row r="78" spans="1:5" ht="54.95" customHeight="1" x14ac:dyDescent="0.25">
      <c r="A78" s="226">
        <v>72</v>
      </c>
      <c r="B78" s="228">
        <v>72</v>
      </c>
      <c r="C78" s="226" t="s">
        <v>482</v>
      </c>
      <c r="D78" s="226" t="s">
        <v>546</v>
      </c>
      <c r="E78" s="231"/>
    </row>
    <row r="79" spans="1:5" ht="54.95" customHeight="1" x14ac:dyDescent="0.25">
      <c r="A79" s="399" t="s">
        <v>527</v>
      </c>
      <c r="B79" s="400"/>
      <c r="C79" s="400"/>
      <c r="D79" s="400"/>
      <c r="E79" s="231"/>
    </row>
    <row r="80" spans="1:5" ht="54.95" customHeight="1" x14ac:dyDescent="0.25">
      <c r="A80" s="226">
        <f>A78+1</f>
        <v>73</v>
      </c>
      <c r="B80" s="228">
        <v>1</v>
      </c>
      <c r="C80" s="226" t="s">
        <v>524</v>
      </c>
      <c r="D80" s="225" t="s">
        <v>214</v>
      </c>
      <c r="E80" s="231"/>
    </row>
    <row r="81" spans="1:5" s="58" customFormat="1" ht="54.95" customHeight="1" x14ac:dyDescent="0.25">
      <c r="A81" s="226">
        <f>A80+1</f>
        <v>74</v>
      </c>
      <c r="B81" s="226">
        <f>B80+1</f>
        <v>2</v>
      </c>
      <c r="C81" s="229" t="s">
        <v>407</v>
      </c>
      <c r="D81" s="226" t="s">
        <v>214</v>
      </c>
      <c r="E81" s="264"/>
    </row>
    <row r="82" spans="1:5" s="58" customFormat="1" ht="54.95" customHeight="1" x14ac:dyDescent="0.25">
      <c r="A82" s="226">
        <f t="shared" ref="A82:A86" si="3">A81+1</f>
        <v>75</v>
      </c>
      <c r="B82" s="226">
        <f t="shared" ref="B82:B86" si="4">B81+1</f>
        <v>3</v>
      </c>
      <c r="C82" s="229" t="s">
        <v>518</v>
      </c>
      <c r="D82" s="226" t="s">
        <v>48</v>
      </c>
      <c r="E82" s="264"/>
    </row>
    <row r="83" spans="1:5" s="58" customFormat="1" ht="54.95" customHeight="1" x14ac:dyDescent="0.25">
      <c r="A83" s="226">
        <f t="shared" si="3"/>
        <v>76</v>
      </c>
      <c r="B83" s="226">
        <f t="shared" si="4"/>
        <v>4</v>
      </c>
      <c r="C83" s="238" t="s">
        <v>535</v>
      </c>
      <c r="D83" s="237" t="s">
        <v>521</v>
      </c>
      <c r="E83" s="264"/>
    </row>
    <row r="84" spans="1:5" ht="54.95" customHeight="1" x14ac:dyDescent="0.25">
      <c r="A84" s="226">
        <f t="shared" si="3"/>
        <v>77</v>
      </c>
      <c r="B84" s="226">
        <f t="shared" si="4"/>
        <v>5</v>
      </c>
      <c r="C84" s="229" t="s">
        <v>474</v>
      </c>
      <c r="D84" s="238" t="s">
        <v>220</v>
      </c>
      <c r="E84" s="258"/>
    </row>
    <row r="85" spans="1:5" ht="54.95" customHeight="1" x14ac:dyDescent="0.25">
      <c r="A85" s="226">
        <f t="shared" si="3"/>
        <v>78</v>
      </c>
      <c r="B85" s="226">
        <f t="shared" si="4"/>
        <v>6</v>
      </c>
      <c r="C85" s="238" t="s">
        <v>428</v>
      </c>
      <c r="D85" s="247" t="s">
        <v>429</v>
      </c>
      <c r="E85" s="253"/>
    </row>
    <row r="86" spans="1:5" s="244" customFormat="1" ht="54.95" customHeight="1" thickBot="1" x14ac:dyDescent="0.3">
      <c r="A86" s="226">
        <f t="shared" si="3"/>
        <v>79</v>
      </c>
      <c r="B86" s="226">
        <f t="shared" si="4"/>
        <v>7</v>
      </c>
      <c r="C86" s="229" t="s">
        <v>517</v>
      </c>
      <c r="D86" s="229" t="s">
        <v>440</v>
      </c>
      <c r="E86" s="259"/>
    </row>
    <row r="87" spans="1:5" s="245" customFormat="1" ht="54.95" customHeight="1" thickBot="1" x14ac:dyDescent="0.3">
      <c r="A87" s="388" t="s">
        <v>528</v>
      </c>
      <c r="B87" s="389"/>
      <c r="C87" s="389"/>
      <c r="D87" s="389"/>
      <c r="E87" s="231"/>
    </row>
    <row r="88" spans="1:5" ht="54.95" customHeight="1" x14ac:dyDescent="0.25">
      <c r="A88" s="229">
        <f>A86+1</f>
        <v>80</v>
      </c>
      <c r="B88" s="229">
        <v>1</v>
      </c>
      <c r="C88" s="229" t="s">
        <v>414</v>
      </c>
      <c r="D88" s="226" t="s">
        <v>214</v>
      </c>
      <c r="E88" s="260"/>
    </row>
    <row r="89" spans="1:5" s="245" customFormat="1" ht="54.95" customHeight="1" x14ac:dyDescent="0.25">
      <c r="A89" s="229">
        <f t="shared" ref="A89:A92" si="5">A88+1</f>
        <v>81</v>
      </c>
      <c r="B89" s="229">
        <f t="shared" ref="B89:B92" si="6">B88+1</f>
        <v>2</v>
      </c>
      <c r="C89" s="229" t="s">
        <v>419</v>
      </c>
      <c r="D89" s="228" t="s">
        <v>436</v>
      </c>
      <c r="E89" s="257"/>
    </row>
    <row r="90" spans="1:5" s="246" customFormat="1" ht="54.95" customHeight="1" x14ac:dyDescent="0.25">
      <c r="A90" s="229">
        <f t="shared" si="5"/>
        <v>82</v>
      </c>
      <c r="B90" s="229">
        <f t="shared" si="6"/>
        <v>3</v>
      </c>
      <c r="C90" s="238" t="s">
        <v>412</v>
      </c>
      <c r="D90" s="247" t="s">
        <v>214</v>
      </c>
      <c r="E90" s="231"/>
    </row>
    <row r="91" spans="1:5" ht="54.95" customHeight="1" x14ac:dyDescent="0.25">
      <c r="A91" s="226">
        <f t="shared" si="5"/>
        <v>83</v>
      </c>
      <c r="B91" s="226">
        <f t="shared" si="6"/>
        <v>4</v>
      </c>
      <c r="C91" s="226" t="s">
        <v>344</v>
      </c>
      <c r="D91" s="248" t="s">
        <v>438</v>
      </c>
      <c r="E91" s="259"/>
    </row>
    <row r="92" spans="1:5" ht="54.95" customHeight="1" thickBot="1" x14ac:dyDescent="0.3">
      <c r="A92" s="226">
        <f t="shared" si="5"/>
        <v>84</v>
      </c>
      <c r="B92" s="226">
        <f t="shared" si="6"/>
        <v>5</v>
      </c>
      <c r="C92" s="238" t="s">
        <v>334</v>
      </c>
      <c r="D92" s="247" t="s">
        <v>440</v>
      </c>
      <c r="E92" s="261"/>
    </row>
    <row r="93" spans="1:5" ht="54.95" customHeight="1" thickBot="1" x14ac:dyDescent="0.3">
      <c r="A93" s="388" t="s">
        <v>529</v>
      </c>
      <c r="B93" s="389"/>
      <c r="C93" s="389"/>
      <c r="D93" s="389"/>
      <c r="E93" s="262"/>
    </row>
    <row r="94" spans="1:5" ht="54.95" customHeight="1" x14ac:dyDescent="0.25">
      <c r="A94" s="237">
        <f>A92+1</f>
        <v>85</v>
      </c>
      <c r="B94" s="237">
        <v>1</v>
      </c>
      <c r="C94" s="226" t="s">
        <v>475</v>
      </c>
      <c r="D94" s="226" t="s">
        <v>440</v>
      </c>
      <c r="E94" s="253"/>
    </row>
    <row r="95" spans="1:5" s="244" customFormat="1" ht="54.95" customHeight="1" x14ac:dyDescent="0.25">
      <c r="A95" s="226">
        <f>A94+1</f>
        <v>86</v>
      </c>
      <c r="B95" s="226">
        <f>B94+1</f>
        <v>2</v>
      </c>
      <c r="C95" s="229" t="s">
        <v>516</v>
      </c>
      <c r="D95" s="229" t="s">
        <v>540</v>
      </c>
      <c r="E95" s="259"/>
    </row>
    <row r="96" spans="1:5" ht="54.95" customHeight="1" x14ac:dyDescent="0.25">
      <c r="A96" s="229">
        <f t="shared" ref="A96:A97" si="7">A95+1</f>
        <v>87</v>
      </c>
      <c r="B96" s="229">
        <f t="shared" ref="B96:B97" si="8">B95+1</f>
        <v>3</v>
      </c>
      <c r="C96" s="229" t="s">
        <v>415</v>
      </c>
      <c r="D96" s="229" t="s">
        <v>48</v>
      </c>
      <c r="E96" s="231"/>
    </row>
    <row r="97" spans="1:5" s="245" customFormat="1" ht="54.95" customHeight="1" thickBot="1" x14ac:dyDescent="0.3">
      <c r="A97" s="226">
        <f t="shared" si="7"/>
        <v>88</v>
      </c>
      <c r="B97" s="226">
        <f t="shared" si="8"/>
        <v>4</v>
      </c>
      <c r="C97" s="229" t="s">
        <v>500</v>
      </c>
      <c r="D97" s="238" t="s">
        <v>440</v>
      </c>
      <c r="E97" s="231"/>
    </row>
    <row r="98" spans="1:5" s="246" customFormat="1" ht="54.95" customHeight="1" thickBot="1" x14ac:dyDescent="0.3">
      <c r="A98" s="390" t="s">
        <v>530</v>
      </c>
      <c r="B98" s="391"/>
      <c r="C98" s="391"/>
      <c r="D98" s="391"/>
      <c r="E98" s="231"/>
    </row>
    <row r="99" spans="1:5" s="246" customFormat="1" ht="54.95" customHeight="1" x14ac:dyDescent="0.25">
      <c r="A99" s="229">
        <f>A97+1</f>
        <v>89</v>
      </c>
      <c r="B99" s="229">
        <v>1</v>
      </c>
      <c r="C99" s="229" t="s">
        <v>418</v>
      </c>
      <c r="D99" s="229" t="s">
        <v>519</v>
      </c>
      <c r="E99" s="263"/>
    </row>
    <row r="100" spans="1:5" ht="54.95" customHeight="1" thickBot="1" x14ac:dyDescent="0.3">
      <c r="A100" s="226">
        <f>A99+1</f>
        <v>90</v>
      </c>
      <c r="B100" s="228">
        <v>2</v>
      </c>
      <c r="C100" s="233" t="s">
        <v>404</v>
      </c>
      <c r="D100" s="242" t="s">
        <v>426</v>
      </c>
      <c r="E100" s="262"/>
    </row>
    <row r="101" spans="1:5" ht="54.95" customHeight="1" thickBot="1" x14ac:dyDescent="0.3">
      <c r="A101" s="392" t="s">
        <v>531</v>
      </c>
      <c r="B101" s="393"/>
      <c r="C101" s="393"/>
      <c r="D101" s="393"/>
      <c r="E101" s="253"/>
    </row>
    <row r="102" spans="1:5" ht="54.95" customHeight="1" x14ac:dyDescent="0.25">
      <c r="A102" s="225">
        <f>A100+1</f>
        <v>91</v>
      </c>
      <c r="B102" s="225">
        <v>1</v>
      </c>
      <c r="C102" s="226" t="s">
        <v>405</v>
      </c>
      <c r="D102" s="226" t="s">
        <v>459</v>
      </c>
      <c r="E102" s="264"/>
    </row>
    <row r="103" spans="1:5" ht="54.95" customHeight="1" x14ac:dyDescent="0.25">
      <c r="A103" s="237">
        <f>A102+1</f>
        <v>92</v>
      </c>
      <c r="B103" s="237">
        <f>B102+1</f>
        <v>2</v>
      </c>
      <c r="C103" s="238" t="s">
        <v>473</v>
      </c>
      <c r="D103" s="225" t="s">
        <v>429</v>
      </c>
      <c r="E103" s="264"/>
    </row>
    <row r="104" spans="1:5" s="245" customFormat="1" ht="54.95" customHeight="1" thickBot="1" x14ac:dyDescent="0.3">
      <c r="A104" s="237">
        <f>A103+1</f>
        <v>93</v>
      </c>
      <c r="B104" s="237">
        <f>B103+1</f>
        <v>3</v>
      </c>
      <c r="C104" s="238" t="s">
        <v>515</v>
      </c>
      <c r="D104" s="247" t="s">
        <v>440</v>
      </c>
      <c r="E104" s="231"/>
    </row>
    <row r="105" spans="1:5" ht="54.95" customHeight="1" thickBot="1" x14ac:dyDescent="0.3">
      <c r="A105" s="396" t="s">
        <v>532</v>
      </c>
      <c r="B105" s="395"/>
      <c r="C105" s="395"/>
      <c r="D105" s="395"/>
      <c r="E105" s="264"/>
    </row>
    <row r="106" spans="1:5" ht="54.95" customHeight="1" thickBot="1" x14ac:dyDescent="0.3">
      <c r="A106" s="226">
        <f>A104+1</f>
        <v>94</v>
      </c>
      <c r="B106" s="228">
        <v>1</v>
      </c>
      <c r="C106" s="238" t="s">
        <v>520</v>
      </c>
      <c r="D106" s="237" t="s">
        <v>429</v>
      </c>
      <c r="E106" s="265"/>
    </row>
    <row r="107" spans="1:5" ht="54.95" customHeight="1" thickBot="1" x14ac:dyDescent="0.3">
      <c r="A107" s="396" t="s">
        <v>533</v>
      </c>
      <c r="B107" s="395"/>
      <c r="C107" s="395"/>
      <c r="D107" s="395"/>
      <c r="E107" s="265"/>
    </row>
    <row r="108" spans="1:5" s="151" customFormat="1" ht="54.95" customHeight="1" x14ac:dyDescent="0.25">
      <c r="A108" s="226">
        <f>A106+1</f>
        <v>95</v>
      </c>
      <c r="B108" s="228">
        <v>1</v>
      </c>
      <c r="C108" s="226" t="s">
        <v>420</v>
      </c>
      <c r="D108" s="226" t="s">
        <v>48</v>
      </c>
      <c r="E108" s="266"/>
    </row>
    <row r="109" spans="1:5" ht="54.95" customHeight="1" x14ac:dyDescent="0.25">
      <c r="A109" s="226">
        <f t="shared" ref="A109:A122" si="9">A108+1</f>
        <v>96</v>
      </c>
      <c r="B109" s="228">
        <f t="shared" ref="B109" si="10">B108+1</f>
        <v>2</v>
      </c>
      <c r="C109" s="229" t="s">
        <v>523</v>
      </c>
      <c r="D109" s="226" t="s">
        <v>440</v>
      </c>
      <c r="E109" s="231"/>
    </row>
    <row r="110" spans="1:5" ht="54.95" customHeight="1" x14ac:dyDescent="0.25">
      <c r="A110" s="226">
        <f t="shared" si="9"/>
        <v>97</v>
      </c>
      <c r="B110" s="228">
        <f>B109+1</f>
        <v>3</v>
      </c>
      <c r="C110" s="229" t="s">
        <v>403</v>
      </c>
      <c r="D110" s="228" t="s">
        <v>48</v>
      </c>
      <c r="E110" s="258"/>
    </row>
    <row r="111" spans="1:5" ht="54.95" customHeight="1" x14ac:dyDescent="0.25">
      <c r="A111" s="226">
        <f t="shared" si="9"/>
        <v>98</v>
      </c>
      <c r="B111" s="228">
        <f t="shared" ref="B111:B112" si="11">B110+1</f>
        <v>4</v>
      </c>
      <c r="C111" s="229" t="s">
        <v>522</v>
      </c>
      <c r="D111" s="228" t="s">
        <v>459</v>
      </c>
      <c r="E111" s="253"/>
    </row>
    <row r="112" spans="1:5" s="246" customFormat="1" ht="54.95" customHeight="1" x14ac:dyDescent="0.25">
      <c r="A112" s="226">
        <f t="shared" si="9"/>
        <v>99</v>
      </c>
      <c r="B112" s="228">
        <f t="shared" si="11"/>
        <v>5</v>
      </c>
      <c r="C112" s="226" t="s">
        <v>396</v>
      </c>
      <c r="D112" s="226" t="s">
        <v>468</v>
      </c>
      <c r="E112" s="231"/>
    </row>
    <row r="113" spans="1:5" ht="54.95" customHeight="1" x14ac:dyDescent="0.25">
      <c r="A113" s="226">
        <f t="shared" si="9"/>
        <v>100</v>
      </c>
      <c r="B113" s="228">
        <f t="shared" ref="B113:B122" si="12">B112+1</f>
        <v>6</v>
      </c>
      <c r="C113" s="229" t="s">
        <v>128</v>
      </c>
      <c r="D113" s="226" t="s">
        <v>541</v>
      </c>
      <c r="E113" s="259"/>
    </row>
    <row r="114" spans="1:5" ht="54.95" customHeight="1" x14ac:dyDescent="0.25">
      <c r="A114" s="226">
        <f t="shared" si="9"/>
        <v>101</v>
      </c>
      <c r="B114" s="228">
        <f t="shared" si="12"/>
        <v>7</v>
      </c>
      <c r="C114" s="238" t="s">
        <v>423</v>
      </c>
      <c r="D114" s="247" t="s">
        <v>429</v>
      </c>
      <c r="E114" s="260"/>
    </row>
    <row r="115" spans="1:5" ht="54.95" customHeight="1" x14ac:dyDescent="0.25">
      <c r="A115" s="226">
        <f t="shared" si="9"/>
        <v>102</v>
      </c>
      <c r="B115" s="228">
        <f t="shared" si="12"/>
        <v>8</v>
      </c>
      <c r="C115" s="229" t="s">
        <v>422</v>
      </c>
      <c r="D115" s="229" t="s">
        <v>214</v>
      </c>
      <c r="E115" s="258"/>
    </row>
    <row r="116" spans="1:5" ht="54.95" customHeight="1" x14ac:dyDescent="0.25">
      <c r="A116" s="226">
        <f t="shared" si="9"/>
        <v>103</v>
      </c>
      <c r="B116" s="228">
        <f t="shared" si="12"/>
        <v>9</v>
      </c>
      <c r="C116" s="229" t="s">
        <v>525</v>
      </c>
      <c r="D116" s="229" t="s">
        <v>214</v>
      </c>
      <c r="E116" s="253"/>
    </row>
    <row r="117" spans="1:5" s="245" customFormat="1" ht="54.95" customHeight="1" x14ac:dyDescent="0.25">
      <c r="A117" s="226">
        <f t="shared" si="9"/>
        <v>104</v>
      </c>
      <c r="B117" s="228">
        <f t="shared" si="12"/>
        <v>10</v>
      </c>
      <c r="C117" s="229" t="s">
        <v>465</v>
      </c>
      <c r="D117" s="239" t="s">
        <v>459</v>
      </c>
    </row>
    <row r="118" spans="1:5" ht="54.95" customHeight="1" x14ac:dyDescent="0.25">
      <c r="A118" s="226">
        <f t="shared" si="9"/>
        <v>105</v>
      </c>
      <c r="B118" s="228">
        <f t="shared" si="12"/>
        <v>11</v>
      </c>
      <c r="C118" s="229" t="s">
        <v>335</v>
      </c>
      <c r="D118" s="228" t="s">
        <v>539</v>
      </c>
      <c r="E118" s="258"/>
    </row>
    <row r="119" spans="1:5" ht="54.95" customHeight="1" x14ac:dyDescent="0.25">
      <c r="A119" s="226">
        <f t="shared" si="9"/>
        <v>106</v>
      </c>
      <c r="B119" s="228">
        <f t="shared" si="12"/>
        <v>12</v>
      </c>
      <c r="C119" s="229" t="s">
        <v>411</v>
      </c>
      <c r="D119" s="239" t="s">
        <v>429</v>
      </c>
      <c r="E119" s="253"/>
    </row>
    <row r="120" spans="1:5" s="245" customFormat="1" ht="54.95" customHeight="1" x14ac:dyDescent="0.25">
      <c r="A120" s="226">
        <f t="shared" si="9"/>
        <v>107</v>
      </c>
      <c r="B120" s="228">
        <f t="shared" si="12"/>
        <v>13</v>
      </c>
      <c r="C120" s="238" t="s">
        <v>476</v>
      </c>
      <c r="D120" s="237" t="s">
        <v>426</v>
      </c>
      <c r="E120" s="231"/>
    </row>
    <row r="121" spans="1:5" s="245" customFormat="1" ht="54.95" customHeight="1" x14ac:dyDescent="0.25">
      <c r="A121" s="226">
        <f t="shared" si="9"/>
        <v>108</v>
      </c>
      <c r="B121" s="228">
        <f t="shared" si="12"/>
        <v>14</v>
      </c>
      <c r="C121" s="229" t="s">
        <v>416</v>
      </c>
      <c r="D121" s="228" t="s">
        <v>220</v>
      </c>
      <c r="E121" s="231"/>
    </row>
    <row r="122" spans="1:5" s="245" customFormat="1" ht="54.95" customHeight="1" thickBot="1" x14ac:dyDescent="0.3">
      <c r="A122" s="226">
        <f t="shared" si="9"/>
        <v>109</v>
      </c>
      <c r="B122" s="228">
        <f t="shared" si="12"/>
        <v>15</v>
      </c>
      <c r="C122" s="225" t="s">
        <v>494</v>
      </c>
      <c r="D122" s="247" t="s">
        <v>220</v>
      </c>
      <c r="E122" s="231"/>
    </row>
    <row r="123" spans="1:5" s="245" customFormat="1" ht="54.95" customHeight="1" thickBot="1" x14ac:dyDescent="0.3">
      <c r="A123" s="394" t="s">
        <v>534</v>
      </c>
      <c r="B123" s="395"/>
      <c r="C123" s="395"/>
      <c r="D123" s="395"/>
      <c r="E123" s="231"/>
    </row>
    <row r="124" spans="1:5" s="155" customFormat="1" ht="54.95" customHeight="1" x14ac:dyDescent="0.25">
      <c r="A124" s="226">
        <f>A122+1</f>
        <v>110</v>
      </c>
      <c r="B124" s="226">
        <v>1</v>
      </c>
      <c r="C124" s="229" t="s">
        <v>488</v>
      </c>
      <c r="D124" s="226" t="s">
        <v>459</v>
      </c>
      <c r="E124" s="231"/>
    </row>
    <row r="125" spans="1:5" s="245" customFormat="1" ht="54.95" customHeight="1" x14ac:dyDescent="0.25">
      <c r="A125" s="226">
        <f t="shared" ref="A125:A126" si="13">A124+1</f>
        <v>111</v>
      </c>
      <c r="B125" s="226">
        <f t="shared" ref="B125:B126" si="14">B124+1</f>
        <v>2</v>
      </c>
      <c r="C125" s="229" t="s">
        <v>479</v>
      </c>
      <c r="D125" s="229" t="s">
        <v>440</v>
      </c>
      <c r="E125" s="231"/>
    </row>
    <row r="126" spans="1:5" s="245" customFormat="1" ht="54.95" customHeight="1" x14ac:dyDescent="0.25">
      <c r="A126" s="226">
        <f t="shared" si="13"/>
        <v>112</v>
      </c>
      <c r="B126" s="226">
        <f t="shared" si="14"/>
        <v>3</v>
      </c>
      <c r="C126" s="229" t="s">
        <v>481</v>
      </c>
      <c r="D126" s="226" t="s">
        <v>48</v>
      </c>
      <c r="E126" s="231"/>
    </row>
    <row r="127" spans="1:5" s="155" customFormat="1" ht="54.95" customHeight="1" x14ac:dyDescent="0.25">
      <c r="A127" s="226">
        <f>A126+1</f>
        <v>113</v>
      </c>
      <c r="B127" s="226">
        <f>B126+1</f>
        <v>4</v>
      </c>
      <c r="C127" s="226" t="s">
        <v>497</v>
      </c>
      <c r="D127" s="226" t="s">
        <v>459</v>
      </c>
      <c r="E127" s="231"/>
    </row>
    <row r="128" spans="1:5" s="155" customFormat="1" ht="54.95" customHeight="1" x14ac:dyDescent="0.25">
      <c r="A128" s="226">
        <f t="shared" ref="A128:A138" si="15">A127+1</f>
        <v>114</v>
      </c>
      <c r="B128" s="226">
        <f t="shared" ref="B128:B138" si="16">B127+1</f>
        <v>5</v>
      </c>
      <c r="C128" s="229" t="s">
        <v>483</v>
      </c>
      <c r="D128" s="226" t="s">
        <v>459</v>
      </c>
      <c r="E128" s="231"/>
    </row>
    <row r="129" spans="1:5" s="246" customFormat="1" ht="54.95" customHeight="1" x14ac:dyDescent="0.25">
      <c r="A129" s="226">
        <f t="shared" si="15"/>
        <v>115</v>
      </c>
      <c r="B129" s="226">
        <f t="shared" si="16"/>
        <v>6</v>
      </c>
      <c r="C129" s="229" t="s">
        <v>498</v>
      </c>
      <c r="D129" s="226" t="s">
        <v>459</v>
      </c>
      <c r="E129" s="231"/>
    </row>
    <row r="130" spans="1:5" s="245" customFormat="1" ht="54.95" customHeight="1" x14ac:dyDescent="0.25">
      <c r="A130" s="226">
        <f t="shared" si="15"/>
        <v>116</v>
      </c>
      <c r="B130" s="226">
        <f t="shared" si="16"/>
        <v>7</v>
      </c>
      <c r="C130" s="229" t="s">
        <v>491</v>
      </c>
      <c r="D130" s="226" t="s">
        <v>459</v>
      </c>
      <c r="E130" s="231"/>
    </row>
    <row r="131" spans="1:5" s="245" customFormat="1" ht="54.95" customHeight="1" x14ac:dyDescent="0.25">
      <c r="A131" s="226">
        <f t="shared" si="15"/>
        <v>117</v>
      </c>
      <c r="B131" s="226">
        <f t="shared" si="16"/>
        <v>8</v>
      </c>
      <c r="C131" s="238" t="s">
        <v>443</v>
      </c>
      <c r="D131" s="225" t="s">
        <v>214</v>
      </c>
      <c r="E131" s="231"/>
    </row>
    <row r="132" spans="1:5" ht="54.95" customHeight="1" x14ac:dyDescent="0.25">
      <c r="A132" s="226">
        <f t="shared" si="15"/>
        <v>118</v>
      </c>
      <c r="B132" s="226">
        <f t="shared" si="16"/>
        <v>9</v>
      </c>
      <c r="C132" s="225" t="s">
        <v>477</v>
      </c>
      <c r="D132" s="225" t="s">
        <v>429</v>
      </c>
      <c r="E132" s="259"/>
    </row>
    <row r="133" spans="1:5" s="245" customFormat="1" ht="54.95" customHeight="1" x14ac:dyDescent="0.25">
      <c r="A133" s="226">
        <f t="shared" si="15"/>
        <v>119</v>
      </c>
      <c r="B133" s="226">
        <f t="shared" si="16"/>
        <v>10</v>
      </c>
      <c r="C133" s="229" t="s">
        <v>480</v>
      </c>
      <c r="D133" s="229" t="s">
        <v>459</v>
      </c>
      <c r="E133" s="231"/>
    </row>
    <row r="134" spans="1:5" s="246" customFormat="1" ht="54.95" customHeight="1" x14ac:dyDescent="0.25">
      <c r="A134" s="226">
        <f t="shared" si="15"/>
        <v>120</v>
      </c>
      <c r="B134" s="226">
        <f t="shared" si="16"/>
        <v>11</v>
      </c>
      <c r="C134" s="229" t="s">
        <v>484</v>
      </c>
      <c r="D134" s="226" t="s">
        <v>429</v>
      </c>
      <c r="E134" s="231"/>
    </row>
    <row r="135" spans="1:5" ht="54.95" customHeight="1" x14ac:dyDescent="0.25">
      <c r="A135" s="226">
        <f t="shared" si="15"/>
        <v>121</v>
      </c>
      <c r="B135" s="226">
        <f t="shared" si="16"/>
        <v>12</v>
      </c>
      <c r="C135" s="229" t="s">
        <v>499</v>
      </c>
      <c r="D135" s="226" t="s">
        <v>429</v>
      </c>
      <c r="E135" s="258"/>
    </row>
    <row r="136" spans="1:5" ht="54.95" customHeight="1" x14ac:dyDescent="0.25">
      <c r="A136" s="226">
        <f t="shared" si="15"/>
        <v>122</v>
      </c>
      <c r="B136" s="226">
        <f t="shared" si="16"/>
        <v>13</v>
      </c>
      <c r="C136" s="229" t="s">
        <v>495</v>
      </c>
      <c r="D136" s="226" t="s">
        <v>429</v>
      </c>
      <c r="E136" s="253"/>
    </row>
    <row r="137" spans="1:5" s="246" customFormat="1" ht="54.95" customHeight="1" x14ac:dyDescent="0.25">
      <c r="A137" s="226">
        <f t="shared" si="15"/>
        <v>123</v>
      </c>
      <c r="B137" s="226">
        <f t="shared" si="16"/>
        <v>14</v>
      </c>
      <c r="C137" s="238" t="s">
        <v>425</v>
      </c>
      <c r="D137" s="225" t="s">
        <v>426</v>
      </c>
      <c r="E137" s="231"/>
    </row>
    <row r="138" spans="1:5" s="245" customFormat="1" ht="54.95" customHeight="1" x14ac:dyDescent="0.25">
      <c r="A138" s="226">
        <f t="shared" si="15"/>
        <v>124</v>
      </c>
      <c r="B138" s="226">
        <f t="shared" si="16"/>
        <v>15</v>
      </c>
      <c r="C138" s="238" t="s">
        <v>485</v>
      </c>
      <c r="D138" s="225" t="s">
        <v>486</v>
      </c>
      <c r="E138" s="231"/>
    </row>
    <row r="139" spans="1:5" s="245" customFormat="1" ht="18.75" x14ac:dyDescent="0.25">
      <c r="A139"/>
      <c r="B139"/>
      <c r="C139" s="241"/>
      <c r="D139"/>
      <c r="E139" s="231"/>
    </row>
    <row r="140" spans="1:5" s="245" customFormat="1" ht="18.75" x14ac:dyDescent="0.25">
      <c r="A140"/>
      <c r="B140"/>
      <c r="C140" s="241"/>
      <c r="D140"/>
      <c r="E140" s="231"/>
    </row>
    <row r="141" spans="1:5" s="244" customFormat="1" ht="18.75" x14ac:dyDescent="0.25">
      <c r="A141"/>
      <c r="B141"/>
      <c r="C141" s="241"/>
      <c r="D141"/>
      <c r="E141" s="259"/>
    </row>
    <row r="142" spans="1:5" s="244" customFormat="1" ht="118.9" customHeight="1" x14ac:dyDescent="0.25">
      <c r="A142"/>
      <c r="B142"/>
      <c r="C142" s="241"/>
      <c r="D142"/>
      <c r="E142" s="259"/>
    </row>
    <row r="143" spans="1:5" s="244" customFormat="1" ht="132.6" customHeight="1" x14ac:dyDescent="0.25">
      <c r="A143"/>
      <c r="B143"/>
      <c r="C143" s="241"/>
      <c r="D143"/>
      <c r="E143" s="259"/>
    </row>
    <row r="144" spans="1:5" s="246" customFormat="1" ht="109.9" customHeight="1" x14ac:dyDescent="0.25">
      <c r="A144"/>
      <c r="B144"/>
      <c r="C144" s="241"/>
      <c r="D144"/>
    </row>
    <row r="145" spans="1:5" s="245" customFormat="1" ht="266.45" customHeight="1" x14ac:dyDescent="0.25">
      <c r="A145"/>
      <c r="B145"/>
      <c r="C145" s="241"/>
      <c r="D145"/>
    </row>
    <row r="146" spans="1:5" s="245" customFormat="1" ht="18.75" x14ac:dyDescent="0.25">
      <c r="A146"/>
      <c r="B146"/>
      <c r="C146" s="241"/>
      <c r="D146"/>
      <c r="E146" s="231"/>
    </row>
    <row r="147" spans="1:5" s="245" customFormat="1" ht="64.900000000000006" customHeight="1" x14ac:dyDescent="0.25">
      <c r="A147"/>
      <c r="B147"/>
      <c r="C147" s="241"/>
      <c r="D147"/>
    </row>
    <row r="148" spans="1:5" s="245" customFormat="1" ht="68.45" customHeight="1" x14ac:dyDescent="0.25">
      <c r="A148"/>
      <c r="B148"/>
      <c r="C148" s="241"/>
      <c r="D148"/>
    </row>
    <row r="149" spans="1:5" s="245" customFormat="1" ht="106.9" customHeight="1" x14ac:dyDescent="0.25">
      <c r="A149"/>
      <c r="B149"/>
      <c r="C149" s="241"/>
      <c r="D149"/>
    </row>
    <row r="150" spans="1:5" s="245" customFormat="1" ht="153.6" customHeight="1" x14ac:dyDescent="0.25">
      <c r="A150"/>
      <c r="B150"/>
      <c r="C150" s="241"/>
      <c r="D150"/>
    </row>
    <row r="151" spans="1:5" s="245" customFormat="1" ht="85.15" customHeight="1" x14ac:dyDescent="0.25">
      <c r="A151"/>
      <c r="B151"/>
      <c r="C151" s="241"/>
      <c r="D151"/>
    </row>
  </sheetData>
  <mergeCells count="14">
    <mergeCell ref="A3:D3"/>
    <mergeCell ref="A87:D87"/>
    <mergeCell ref="D4:D5"/>
    <mergeCell ref="A6:D6"/>
    <mergeCell ref="A79:D79"/>
    <mergeCell ref="A4:A5"/>
    <mergeCell ref="B4:B5"/>
    <mergeCell ref="C4:C5"/>
    <mergeCell ref="A93:D93"/>
    <mergeCell ref="A98:D98"/>
    <mergeCell ref="A101:D101"/>
    <mergeCell ref="A123:D123"/>
    <mergeCell ref="A105:D105"/>
    <mergeCell ref="A107:D107"/>
  </mergeCells>
  <pageMargins left="0.25" right="0.25" top="0.75" bottom="0.75" header="0.3" footer="0.3"/>
  <pageSetup paperSize="8" scale="67" fitToHeight="8" orientation="landscape" r:id="rId1"/>
  <rowBreaks count="1" manualBreakCount="1">
    <brk id="1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0"/>
  <sheetViews>
    <sheetView view="pageBreakPreview" topLeftCell="A13" zoomScale="75" zoomScaleSheetLayoutView="75" workbookViewId="0">
      <selection activeCell="A51" sqref="A51:IV59"/>
    </sheetView>
  </sheetViews>
  <sheetFormatPr defaultColWidth="9.28515625" defaultRowHeight="15" x14ac:dyDescent="0.25"/>
  <cols>
    <col min="1" max="1" width="6.28515625" style="200" customWidth="1"/>
    <col min="2" max="2" width="37.28515625" style="201" customWidth="1"/>
    <col min="3" max="3" width="17.5703125" style="201" customWidth="1"/>
    <col min="4" max="8" width="9.28515625" style="2"/>
    <col min="9" max="9" width="14" style="2" customWidth="1"/>
    <col min="10" max="10" width="10.28515625" style="2" customWidth="1"/>
    <col min="11" max="11" width="9.28515625" style="2"/>
    <col min="12" max="12" width="12.42578125" style="2" customWidth="1"/>
    <col min="13" max="13" width="12" style="2" customWidth="1"/>
    <col min="14" max="14" width="9.28515625" style="2"/>
    <col min="15" max="15" width="11.7109375" style="2" customWidth="1"/>
    <col min="16" max="16" width="12.28515625" style="2" customWidth="1"/>
    <col min="17" max="16384" width="9.28515625" style="2"/>
  </cols>
  <sheetData>
    <row r="1" spans="1:17" ht="39.75" customHeight="1" x14ac:dyDescent="0.25">
      <c r="B1" s="403" t="s">
        <v>388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7" ht="15" customHeight="1" x14ac:dyDescent="0.25">
      <c r="A2" s="342" t="s">
        <v>0</v>
      </c>
      <c r="B2" s="1"/>
      <c r="C2" s="411" t="s">
        <v>387</v>
      </c>
      <c r="D2" s="404" t="s">
        <v>336</v>
      </c>
      <c r="E2" s="404" t="s">
        <v>125</v>
      </c>
      <c r="F2" s="404"/>
      <c r="G2" s="405" t="s">
        <v>390</v>
      </c>
      <c r="H2" s="404" t="s">
        <v>341</v>
      </c>
      <c r="I2" s="406" t="s">
        <v>391</v>
      </c>
      <c r="J2" s="406" t="s">
        <v>392</v>
      </c>
      <c r="K2" s="404" t="s">
        <v>339</v>
      </c>
      <c r="L2" s="404" t="s">
        <v>345</v>
      </c>
      <c r="M2" s="405" t="s">
        <v>389</v>
      </c>
      <c r="N2" s="404" t="s">
        <v>340</v>
      </c>
      <c r="O2" s="405" t="s">
        <v>393</v>
      </c>
      <c r="P2" s="404" t="s">
        <v>346</v>
      </c>
      <c r="Q2" s="404" t="s">
        <v>397</v>
      </c>
    </row>
    <row r="3" spans="1:17" ht="40.5" customHeight="1" x14ac:dyDescent="0.25">
      <c r="A3" s="343"/>
      <c r="B3" s="1"/>
      <c r="C3" s="411"/>
      <c r="D3" s="404"/>
      <c r="E3" s="198" t="s">
        <v>337</v>
      </c>
      <c r="F3" s="198" t="s">
        <v>338</v>
      </c>
      <c r="G3" s="404"/>
      <c r="H3" s="404"/>
      <c r="I3" s="407"/>
      <c r="J3" s="407"/>
      <c r="K3" s="404"/>
      <c r="L3" s="404"/>
      <c r="M3" s="404"/>
      <c r="N3" s="404"/>
      <c r="O3" s="404"/>
      <c r="P3" s="404"/>
      <c r="Q3" s="404"/>
    </row>
    <row r="4" spans="1:17" ht="15" customHeight="1" x14ac:dyDescent="0.25">
      <c r="A4" s="414" t="s">
        <v>347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</row>
    <row r="5" spans="1:17" ht="15" customHeight="1" x14ac:dyDescent="0.25">
      <c r="A5" s="197"/>
      <c r="B5" s="416" t="s">
        <v>394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</row>
    <row r="6" spans="1:17" x14ac:dyDescent="0.25">
      <c r="A6" s="202">
        <v>1</v>
      </c>
      <c r="B6" s="210" t="s">
        <v>348</v>
      </c>
      <c r="C6" s="205">
        <v>4125</v>
      </c>
      <c r="D6" s="202">
        <f t="shared" ref="D6:D20" si="0">SUM(E6:P6)</f>
        <v>1</v>
      </c>
      <c r="E6" s="202">
        <v>1</v>
      </c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</row>
    <row r="7" spans="1:17" x14ac:dyDescent="0.25">
      <c r="A7" s="202">
        <f>A6+1</f>
        <v>2</v>
      </c>
      <c r="B7" s="210" t="s">
        <v>349</v>
      </c>
      <c r="C7" s="205">
        <v>2733</v>
      </c>
      <c r="D7" s="202">
        <f t="shared" si="0"/>
        <v>1</v>
      </c>
      <c r="E7" s="202">
        <v>1</v>
      </c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</row>
    <row r="8" spans="1:17" ht="30" x14ac:dyDescent="0.25">
      <c r="A8" s="202">
        <f t="shared" ref="A8:A20" si="1">A7+1</f>
        <v>3</v>
      </c>
      <c r="B8" s="210" t="s">
        <v>350</v>
      </c>
      <c r="C8" s="205">
        <v>3387</v>
      </c>
      <c r="D8" s="202">
        <f t="shared" si="0"/>
        <v>1</v>
      </c>
      <c r="E8" s="202"/>
      <c r="F8" s="202">
        <v>1</v>
      </c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</row>
    <row r="9" spans="1:17" x14ac:dyDescent="0.25">
      <c r="A9" s="202">
        <f t="shared" si="1"/>
        <v>4</v>
      </c>
      <c r="B9" s="210" t="s">
        <v>351</v>
      </c>
      <c r="C9" s="205">
        <v>8404</v>
      </c>
      <c r="D9" s="202">
        <f t="shared" si="0"/>
        <v>1</v>
      </c>
      <c r="E9" s="202">
        <v>1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</row>
    <row r="10" spans="1:17" x14ac:dyDescent="0.25">
      <c r="A10" s="202">
        <f t="shared" si="1"/>
        <v>5</v>
      </c>
      <c r="B10" s="210" t="s">
        <v>352</v>
      </c>
      <c r="C10" s="205">
        <v>4287</v>
      </c>
      <c r="D10" s="202">
        <f t="shared" si="0"/>
        <v>1</v>
      </c>
      <c r="E10" s="202"/>
      <c r="F10" s="202"/>
      <c r="G10" s="202"/>
      <c r="H10" s="202">
        <v>1</v>
      </c>
      <c r="I10" s="202"/>
      <c r="J10" s="202"/>
      <c r="K10" s="202"/>
      <c r="L10" s="202"/>
      <c r="M10" s="202"/>
      <c r="N10" s="202"/>
      <c r="O10" s="202"/>
      <c r="P10" s="202"/>
      <c r="Q10" s="202"/>
    </row>
    <row r="11" spans="1:17" ht="30" x14ac:dyDescent="0.25">
      <c r="A11" s="202">
        <f t="shared" si="1"/>
        <v>6</v>
      </c>
      <c r="B11" s="210" t="s">
        <v>353</v>
      </c>
      <c r="C11" s="205">
        <v>4246</v>
      </c>
      <c r="D11" s="202">
        <f t="shared" si="0"/>
        <v>1</v>
      </c>
      <c r="E11" s="202">
        <v>1</v>
      </c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</row>
    <row r="12" spans="1:17" x14ac:dyDescent="0.25">
      <c r="A12" s="202">
        <f t="shared" si="1"/>
        <v>7</v>
      </c>
      <c r="B12" s="210" t="s">
        <v>354</v>
      </c>
      <c r="C12" s="205">
        <v>4218</v>
      </c>
      <c r="D12" s="202">
        <f t="shared" si="0"/>
        <v>1</v>
      </c>
      <c r="E12" s="202">
        <v>1</v>
      </c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</row>
    <row r="13" spans="1:17" x14ac:dyDescent="0.25">
      <c r="A13" s="202">
        <f t="shared" si="1"/>
        <v>8</v>
      </c>
      <c r="B13" s="210" t="s">
        <v>355</v>
      </c>
      <c r="C13" s="205">
        <v>4426</v>
      </c>
      <c r="D13" s="202">
        <f t="shared" si="0"/>
        <v>1</v>
      </c>
      <c r="E13" s="202">
        <v>1</v>
      </c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</row>
    <row r="14" spans="1:17" x14ac:dyDescent="0.25">
      <c r="A14" s="202">
        <f t="shared" si="1"/>
        <v>9</v>
      </c>
      <c r="B14" s="210" t="s">
        <v>356</v>
      </c>
      <c r="C14" s="205">
        <v>9241</v>
      </c>
      <c r="D14" s="202">
        <f t="shared" si="0"/>
        <v>1</v>
      </c>
      <c r="E14" s="202">
        <v>1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</row>
    <row r="15" spans="1:17" ht="30" x14ac:dyDescent="0.25">
      <c r="A15" s="202">
        <f t="shared" si="1"/>
        <v>10</v>
      </c>
      <c r="B15" s="210" t="s">
        <v>357</v>
      </c>
      <c r="C15" s="205">
        <v>3967</v>
      </c>
      <c r="D15" s="202">
        <f t="shared" si="0"/>
        <v>1</v>
      </c>
      <c r="E15" s="202">
        <v>1</v>
      </c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</row>
    <row r="16" spans="1:17" x14ac:dyDescent="0.25">
      <c r="A16" s="202">
        <f t="shared" si="1"/>
        <v>11</v>
      </c>
      <c r="B16" s="210" t="s">
        <v>358</v>
      </c>
      <c r="C16" s="205">
        <v>7497</v>
      </c>
      <c r="D16" s="202">
        <f t="shared" si="0"/>
        <v>1</v>
      </c>
      <c r="E16" s="202">
        <v>1</v>
      </c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</row>
    <row r="17" spans="1:17" x14ac:dyDescent="0.25">
      <c r="A17" s="202">
        <f t="shared" si="1"/>
        <v>12</v>
      </c>
      <c r="B17" s="210" t="s">
        <v>359</v>
      </c>
      <c r="C17" s="205">
        <v>7638</v>
      </c>
      <c r="D17" s="202">
        <f t="shared" si="0"/>
        <v>1</v>
      </c>
      <c r="E17" s="202">
        <v>1</v>
      </c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</row>
    <row r="18" spans="1:17" x14ac:dyDescent="0.25">
      <c r="A18" s="202">
        <f t="shared" si="1"/>
        <v>13</v>
      </c>
      <c r="B18" s="210" t="s">
        <v>360</v>
      </c>
      <c r="C18" s="205">
        <v>7244</v>
      </c>
      <c r="D18" s="202">
        <f t="shared" si="0"/>
        <v>1</v>
      </c>
      <c r="E18" s="202">
        <v>1</v>
      </c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</row>
    <row r="19" spans="1:17" ht="30" x14ac:dyDescent="0.25">
      <c r="A19" s="202">
        <f t="shared" si="1"/>
        <v>14</v>
      </c>
      <c r="B19" s="210" t="s">
        <v>361</v>
      </c>
      <c r="C19" s="205">
        <v>2798</v>
      </c>
      <c r="D19" s="202">
        <f t="shared" si="0"/>
        <v>1</v>
      </c>
      <c r="E19" s="202">
        <v>1</v>
      </c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</row>
    <row r="20" spans="1:17" x14ac:dyDescent="0.25">
      <c r="A20" s="202">
        <f t="shared" si="1"/>
        <v>15</v>
      </c>
      <c r="B20" s="210" t="s">
        <v>362</v>
      </c>
      <c r="C20" s="205">
        <v>9290</v>
      </c>
      <c r="D20" s="202">
        <f t="shared" si="0"/>
        <v>1</v>
      </c>
      <c r="E20" s="202"/>
      <c r="F20" s="202">
        <v>1</v>
      </c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</row>
    <row r="21" spans="1:17" x14ac:dyDescent="0.25">
      <c r="A21" s="202"/>
      <c r="B21" s="210" t="s">
        <v>342</v>
      </c>
      <c r="C21" s="205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</row>
    <row r="22" spans="1:17" x14ac:dyDescent="0.25">
      <c r="A22" s="412" t="s">
        <v>395</v>
      </c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</row>
    <row r="23" spans="1:17" x14ac:dyDescent="0.25">
      <c r="A23" s="202">
        <v>1</v>
      </c>
      <c r="B23" s="210" t="s">
        <v>363</v>
      </c>
      <c r="C23" s="204">
        <v>41038</v>
      </c>
      <c r="D23" s="202">
        <f t="shared" ref="D23:D40" si="2">SUM(E23:P23)</f>
        <v>2</v>
      </c>
      <c r="E23" s="202">
        <v>1</v>
      </c>
      <c r="F23" s="202"/>
      <c r="G23" s="202"/>
      <c r="H23" s="202">
        <v>1</v>
      </c>
      <c r="I23" s="202"/>
      <c r="J23" s="202"/>
      <c r="K23" s="202"/>
      <c r="L23" s="202"/>
      <c r="M23" s="202"/>
      <c r="N23" s="202"/>
      <c r="O23" s="202"/>
      <c r="P23" s="202"/>
      <c r="Q23" s="202"/>
    </row>
    <row r="24" spans="1:17" x14ac:dyDescent="0.25">
      <c r="A24" s="202">
        <f>A23+1</f>
        <v>2</v>
      </c>
      <c r="B24" s="210" t="s">
        <v>364</v>
      </c>
      <c r="C24" s="204">
        <v>16677</v>
      </c>
      <c r="D24" s="202">
        <f t="shared" si="2"/>
        <v>2</v>
      </c>
      <c r="E24" s="202">
        <v>1</v>
      </c>
      <c r="F24" s="202">
        <v>1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</row>
    <row r="25" spans="1:17" x14ac:dyDescent="0.25">
      <c r="A25" s="202">
        <f t="shared" ref="A25:A40" si="3">A24+1</f>
        <v>3</v>
      </c>
      <c r="B25" s="210" t="s">
        <v>365</v>
      </c>
      <c r="C25" s="204">
        <v>20916</v>
      </c>
      <c r="D25" s="202">
        <f t="shared" si="2"/>
        <v>2</v>
      </c>
      <c r="E25" s="202"/>
      <c r="F25" s="202">
        <v>1</v>
      </c>
      <c r="G25" s="202">
        <v>1</v>
      </c>
      <c r="H25" s="202"/>
      <c r="I25" s="202"/>
      <c r="J25" s="202"/>
      <c r="K25" s="202"/>
      <c r="L25" s="202"/>
      <c r="M25" s="202"/>
      <c r="N25" s="202"/>
      <c r="O25" s="202"/>
      <c r="P25" s="202"/>
      <c r="Q25" s="202"/>
    </row>
    <row r="26" spans="1:17" x14ac:dyDescent="0.25">
      <c r="A26" s="202">
        <f t="shared" si="3"/>
        <v>4</v>
      </c>
      <c r="B26" s="210" t="s">
        <v>366</v>
      </c>
      <c r="C26" s="204">
        <v>11528</v>
      </c>
      <c r="D26" s="202">
        <f t="shared" si="2"/>
        <v>2</v>
      </c>
      <c r="E26" s="202">
        <v>1</v>
      </c>
      <c r="F26" s="202">
        <v>1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</row>
    <row r="27" spans="1:17" x14ac:dyDescent="0.25">
      <c r="A27" s="202">
        <f t="shared" si="3"/>
        <v>5</v>
      </c>
      <c r="B27" s="210" t="s">
        <v>367</v>
      </c>
      <c r="C27" s="204">
        <v>24653</v>
      </c>
      <c r="D27" s="202">
        <f t="shared" si="2"/>
        <v>2</v>
      </c>
      <c r="E27" s="202">
        <v>1</v>
      </c>
      <c r="F27" s="202">
        <v>1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</row>
    <row r="28" spans="1:17" x14ac:dyDescent="0.25">
      <c r="A28" s="202">
        <f t="shared" si="3"/>
        <v>6</v>
      </c>
      <c r="B28" s="210" t="s">
        <v>368</v>
      </c>
      <c r="C28" s="204">
        <v>11790</v>
      </c>
      <c r="D28" s="202">
        <f t="shared" si="2"/>
        <v>2</v>
      </c>
      <c r="E28" s="202">
        <v>2</v>
      </c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</row>
    <row r="29" spans="1:17" x14ac:dyDescent="0.25">
      <c r="A29" s="202">
        <f t="shared" si="3"/>
        <v>7</v>
      </c>
      <c r="B29" s="210" t="s">
        <v>369</v>
      </c>
      <c r="C29" s="204">
        <v>12880</v>
      </c>
      <c r="D29" s="202">
        <f t="shared" si="2"/>
        <v>2</v>
      </c>
      <c r="E29" s="202">
        <v>2</v>
      </c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</row>
    <row r="30" spans="1:17" x14ac:dyDescent="0.25">
      <c r="A30" s="202">
        <f t="shared" si="3"/>
        <v>8</v>
      </c>
      <c r="B30" s="210" t="s">
        <v>370</v>
      </c>
      <c r="C30" s="204">
        <v>37944</v>
      </c>
      <c r="D30" s="202">
        <f t="shared" si="2"/>
        <v>2</v>
      </c>
      <c r="E30" s="202">
        <v>1</v>
      </c>
      <c r="F30" s="202">
        <v>1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</row>
    <row r="31" spans="1:17" x14ac:dyDescent="0.25">
      <c r="A31" s="202">
        <f t="shared" si="3"/>
        <v>9</v>
      </c>
      <c r="B31" s="210" t="s">
        <v>371</v>
      </c>
      <c r="C31" s="204">
        <v>30529</v>
      </c>
      <c r="D31" s="202">
        <f t="shared" si="2"/>
        <v>2</v>
      </c>
      <c r="E31" s="202">
        <v>2</v>
      </c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</row>
    <row r="32" spans="1:17" x14ac:dyDescent="0.25">
      <c r="A32" s="202">
        <f t="shared" si="3"/>
        <v>10</v>
      </c>
      <c r="B32" s="210" t="s">
        <v>372</v>
      </c>
      <c r="C32" s="204">
        <v>23888</v>
      </c>
      <c r="D32" s="202">
        <f t="shared" si="2"/>
        <v>2</v>
      </c>
      <c r="E32" s="202">
        <v>1</v>
      </c>
      <c r="F32" s="202">
        <v>1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</row>
    <row r="33" spans="1:17" x14ac:dyDescent="0.25">
      <c r="A33" s="202">
        <f t="shared" si="3"/>
        <v>11</v>
      </c>
      <c r="B33" s="210" t="s">
        <v>373</v>
      </c>
      <c r="C33" s="204">
        <v>24383</v>
      </c>
      <c r="D33" s="202">
        <f t="shared" si="2"/>
        <v>2</v>
      </c>
      <c r="E33" s="202">
        <v>2</v>
      </c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</row>
    <row r="34" spans="1:17" x14ac:dyDescent="0.25">
      <c r="A34" s="202">
        <f t="shared" si="3"/>
        <v>12</v>
      </c>
      <c r="B34" s="210" t="s">
        <v>374</v>
      </c>
      <c r="C34" s="204">
        <v>25466</v>
      </c>
      <c r="D34" s="202">
        <f t="shared" si="2"/>
        <v>2</v>
      </c>
      <c r="E34" s="202">
        <v>1</v>
      </c>
      <c r="F34" s="202">
        <v>1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</row>
    <row r="35" spans="1:17" x14ac:dyDescent="0.25">
      <c r="A35" s="202">
        <f t="shared" si="3"/>
        <v>13</v>
      </c>
      <c r="B35" s="210" t="s">
        <v>375</v>
      </c>
      <c r="C35" s="204">
        <v>23890</v>
      </c>
      <c r="D35" s="202">
        <f t="shared" si="2"/>
        <v>2</v>
      </c>
      <c r="E35" s="202">
        <v>1</v>
      </c>
      <c r="F35" s="202">
        <v>1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</row>
    <row r="36" spans="1:17" x14ac:dyDescent="0.25">
      <c r="A36" s="202">
        <f t="shared" si="3"/>
        <v>14</v>
      </c>
      <c r="B36" s="210" t="s">
        <v>376</v>
      </c>
      <c r="C36" s="204">
        <v>16393</v>
      </c>
      <c r="D36" s="202">
        <f t="shared" si="2"/>
        <v>2</v>
      </c>
      <c r="E36" s="202">
        <v>1</v>
      </c>
      <c r="F36" s="202">
        <v>1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</row>
    <row r="37" spans="1:17" x14ac:dyDescent="0.25">
      <c r="A37" s="202">
        <f t="shared" si="3"/>
        <v>15</v>
      </c>
      <c r="B37" s="210" t="s">
        <v>377</v>
      </c>
      <c r="C37" s="204">
        <v>13467</v>
      </c>
      <c r="D37" s="202">
        <f t="shared" si="2"/>
        <v>2</v>
      </c>
      <c r="E37" s="202">
        <v>1</v>
      </c>
      <c r="F37" s="202"/>
      <c r="G37" s="202"/>
      <c r="H37" s="202"/>
      <c r="I37" s="202"/>
      <c r="J37" s="202"/>
      <c r="K37" s="202"/>
      <c r="L37" s="202">
        <v>1</v>
      </c>
      <c r="M37" s="202"/>
      <c r="N37" s="202"/>
      <c r="O37" s="202"/>
      <c r="P37" s="202"/>
      <c r="Q37" s="202"/>
    </row>
    <row r="38" spans="1:17" x14ac:dyDescent="0.25">
      <c r="A38" s="202">
        <f t="shared" si="3"/>
        <v>16</v>
      </c>
      <c r="B38" s="210" t="s">
        <v>378</v>
      </c>
      <c r="C38" s="204">
        <v>21016</v>
      </c>
      <c r="D38" s="202">
        <f t="shared" si="2"/>
        <v>2</v>
      </c>
      <c r="E38" s="202">
        <v>1</v>
      </c>
      <c r="F38" s="202">
        <v>1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</row>
    <row r="39" spans="1:17" x14ac:dyDescent="0.25">
      <c r="A39" s="202">
        <f t="shared" si="3"/>
        <v>17</v>
      </c>
      <c r="B39" s="210" t="s">
        <v>379</v>
      </c>
      <c r="C39" s="204">
        <v>32352</v>
      </c>
      <c r="D39" s="202">
        <f t="shared" si="2"/>
        <v>2</v>
      </c>
      <c r="E39" s="202">
        <v>1</v>
      </c>
      <c r="F39" s="202">
        <v>1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</row>
    <row r="40" spans="1:17" x14ac:dyDescent="0.25">
      <c r="A40" s="202">
        <f t="shared" si="3"/>
        <v>18</v>
      </c>
      <c r="B40" s="210" t="s">
        <v>380</v>
      </c>
      <c r="C40" s="204">
        <v>20640</v>
      </c>
      <c r="D40" s="202">
        <f t="shared" si="2"/>
        <v>2</v>
      </c>
      <c r="E40" s="202">
        <v>1</v>
      </c>
      <c r="F40" s="202">
        <v>1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</row>
    <row r="41" spans="1:17" x14ac:dyDescent="0.25">
      <c r="A41" s="202"/>
      <c r="B41" s="210" t="s">
        <v>342</v>
      </c>
      <c r="C41" s="204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</row>
    <row r="42" spans="1:17" x14ac:dyDescent="0.25">
      <c r="A42" s="412" t="s">
        <v>385</v>
      </c>
      <c r="B42" s="413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</row>
    <row r="43" spans="1:17" x14ac:dyDescent="0.25">
      <c r="A43" s="202">
        <v>1</v>
      </c>
      <c r="B43" s="210" t="s">
        <v>381</v>
      </c>
      <c r="C43" s="203">
        <v>70866</v>
      </c>
      <c r="D43" s="202">
        <f>SUM(E43:P43)</f>
        <v>3</v>
      </c>
      <c r="E43" s="202">
        <v>1</v>
      </c>
      <c r="F43" s="202">
        <v>1</v>
      </c>
      <c r="G43" s="202"/>
      <c r="H43" s="202"/>
      <c r="I43" s="202">
        <v>1</v>
      </c>
      <c r="J43" s="202"/>
      <c r="K43" s="202"/>
      <c r="L43" s="202"/>
      <c r="M43" s="202"/>
      <c r="N43" s="202"/>
      <c r="O43" s="202"/>
      <c r="P43" s="202"/>
      <c r="Q43" s="202"/>
    </row>
    <row r="44" spans="1:17" x14ac:dyDescent="0.25">
      <c r="A44" s="202">
        <v>2</v>
      </c>
      <c r="B44" s="210" t="s">
        <v>382</v>
      </c>
      <c r="C44" s="203">
        <v>77128</v>
      </c>
      <c r="D44" s="206">
        <f>SUM(E44:P44)</f>
        <v>3</v>
      </c>
      <c r="E44" s="206"/>
      <c r="F44" s="202"/>
      <c r="G44" s="202"/>
      <c r="H44" s="202">
        <v>2</v>
      </c>
      <c r="I44" s="202"/>
      <c r="J44" s="202"/>
      <c r="K44" s="202"/>
      <c r="L44" s="202"/>
      <c r="M44" s="202">
        <v>1</v>
      </c>
      <c r="N44" s="202"/>
      <c r="O44" s="202"/>
      <c r="P44" s="202"/>
      <c r="Q44" s="202"/>
    </row>
    <row r="45" spans="1:17" x14ac:dyDescent="0.25">
      <c r="A45" s="202"/>
      <c r="B45" s="210" t="s">
        <v>342</v>
      </c>
      <c r="C45" s="203"/>
      <c r="D45" s="206"/>
      <c r="E45" s="206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</row>
    <row r="46" spans="1:17" x14ac:dyDescent="0.25">
      <c r="A46" s="412" t="s">
        <v>343</v>
      </c>
      <c r="B46" s="413"/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</row>
    <row r="47" spans="1:17" x14ac:dyDescent="0.25">
      <c r="A47" s="202">
        <v>1</v>
      </c>
      <c r="B47" s="210" t="s">
        <v>383</v>
      </c>
      <c r="C47" s="207">
        <v>315951</v>
      </c>
      <c r="D47" s="202">
        <f>SUM(E47:P47)</f>
        <v>10</v>
      </c>
      <c r="E47" s="202">
        <v>5</v>
      </c>
      <c r="F47" s="202">
        <v>5</v>
      </c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</row>
    <row r="48" spans="1:17" x14ac:dyDescent="0.25">
      <c r="A48" s="408" t="s">
        <v>384</v>
      </c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</row>
    <row r="49" spans="1:17" ht="30" x14ac:dyDescent="0.25">
      <c r="A49" s="202"/>
      <c r="B49" s="210" t="s">
        <v>386</v>
      </c>
      <c r="C49" s="199"/>
      <c r="D49" s="202">
        <f>SUM(E49:P49)</f>
        <v>33</v>
      </c>
      <c r="E49" s="409">
        <v>1</v>
      </c>
      <c r="F49" s="410"/>
      <c r="G49" s="202">
        <v>8</v>
      </c>
      <c r="H49" s="202">
        <v>3</v>
      </c>
      <c r="I49" s="202">
        <v>1</v>
      </c>
      <c r="J49" s="202">
        <v>4</v>
      </c>
      <c r="K49" s="202">
        <v>4</v>
      </c>
      <c r="L49" s="202">
        <v>6</v>
      </c>
      <c r="M49" s="202">
        <v>3</v>
      </c>
      <c r="N49" s="202">
        <v>1</v>
      </c>
      <c r="O49" s="202">
        <v>1</v>
      </c>
      <c r="P49" s="202">
        <v>1</v>
      </c>
      <c r="Q49" s="202"/>
    </row>
    <row r="50" spans="1:17" x14ac:dyDescent="0.25">
      <c r="A50" s="202"/>
      <c r="B50" s="210" t="s">
        <v>40</v>
      </c>
      <c r="C50" s="211"/>
      <c r="D50" s="202"/>
      <c r="E50" s="212"/>
      <c r="F50" s="213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</row>
    <row r="51" spans="1:17" hidden="1" x14ac:dyDescent="0.25">
      <c r="A51" s="202"/>
      <c r="B51" s="210"/>
      <c r="C51" s="211"/>
      <c r="D51" s="202"/>
      <c r="E51" s="212"/>
      <c r="F51" s="213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</row>
    <row r="52" spans="1:17" hidden="1" x14ac:dyDescent="0.25">
      <c r="A52" s="202"/>
      <c r="B52" s="210"/>
      <c r="C52" s="211"/>
      <c r="D52" s="202"/>
      <c r="E52" s="212"/>
      <c r="F52" s="213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</row>
    <row r="53" spans="1:17" hidden="1" x14ac:dyDescent="0.25">
      <c r="A53" s="202"/>
      <c r="B53" s="210"/>
      <c r="C53" s="211"/>
      <c r="D53" s="202"/>
      <c r="E53" s="212"/>
      <c r="F53" s="213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</row>
    <row r="54" spans="1:17" hidden="1" x14ac:dyDescent="0.25">
      <c r="A54" s="202"/>
      <c r="B54" s="210"/>
      <c r="C54" s="211"/>
      <c r="D54" s="202"/>
      <c r="E54" s="212"/>
      <c r="F54" s="213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</row>
    <row r="55" spans="1:17" hidden="1" x14ac:dyDescent="0.25">
      <c r="A55" s="202"/>
      <c r="B55" s="210"/>
      <c r="C55" s="211"/>
      <c r="D55" s="202"/>
      <c r="E55" s="212"/>
      <c r="F55" s="213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</row>
    <row r="56" spans="1:17" hidden="1" x14ac:dyDescent="0.25">
      <c r="A56" s="202"/>
      <c r="B56" s="210"/>
      <c r="C56" s="211"/>
      <c r="D56" s="202"/>
      <c r="E56" s="212"/>
      <c r="F56" s="213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</row>
    <row r="57" spans="1:17" hidden="1" x14ac:dyDescent="0.25">
      <c r="A57" s="202"/>
      <c r="B57" s="210"/>
      <c r="C57" s="211"/>
      <c r="D57" s="202"/>
      <c r="E57" s="212"/>
      <c r="F57" s="213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</row>
    <row r="58" spans="1:17" hidden="1" x14ac:dyDescent="0.25">
      <c r="A58" s="202"/>
      <c r="B58" s="210"/>
      <c r="C58" s="211"/>
      <c r="D58" s="202"/>
      <c r="E58" s="212"/>
      <c r="F58" s="213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</row>
    <row r="59" spans="1:17" hidden="1" x14ac:dyDescent="0.25">
      <c r="A59" s="202"/>
      <c r="B59" s="210"/>
      <c r="C59" s="211"/>
      <c r="D59" s="202"/>
      <c r="E59" s="212"/>
      <c r="F59" s="213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</row>
    <row r="60" spans="1:17" x14ac:dyDescent="0.25">
      <c r="A60" s="202"/>
      <c r="B60" s="208" t="s">
        <v>342</v>
      </c>
      <c r="C60" s="208"/>
      <c r="D60" s="209">
        <f>SUM(D6:D49)</f>
        <v>100</v>
      </c>
      <c r="E60" s="209">
        <f>SUM(E6:E49)</f>
        <v>40</v>
      </c>
      <c r="F60" s="209">
        <f>SUM(F6:F49)</f>
        <v>20</v>
      </c>
      <c r="G60" s="209">
        <f t="shared" ref="G60:P60" si="4">SUM(G6:G49)</f>
        <v>9</v>
      </c>
      <c r="H60" s="209">
        <f t="shared" si="4"/>
        <v>7</v>
      </c>
      <c r="I60" s="209">
        <f t="shared" si="4"/>
        <v>2</v>
      </c>
      <c r="J60" s="209">
        <f t="shared" si="4"/>
        <v>4</v>
      </c>
      <c r="K60" s="209">
        <f t="shared" si="4"/>
        <v>4</v>
      </c>
      <c r="L60" s="209">
        <f t="shared" si="4"/>
        <v>7</v>
      </c>
      <c r="M60" s="209">
        <f t="shared" si="4"/>
        <v>4</v>
      </c>
      <c r="N60" s="209">
        <f t="shared" si="4"/>
        <v>1</v>
      </c>
      <c r="O60" s="209">
        <f t="shared" si="4"/>
        <v>1</v>
      </c>
      <c r="P60" s="209">
        <f t="shared" si="4"/>
        <v>1</v>
      </c>
      <c r="Q60" s="209"/>
    </row>
  </sheetData>
  <mergeCells count="23">
    <mergeCell ref="A48:P48"/>
    <mergeCell ref="A2:A3"/>
    <mergeCell ref="E49:F49"/>
    <mergeCell ref="P2:P3"/>
    <mergeCell ref="D2:D3"/>
    <mergeCell ref="C2:C3"/>
    <mergeCell ref="A42:Q42"/>
    <mergeCell ref="A4:Q4"/>
    <mergeCell ref="B5:Q5"/>
    <mergeCell ref="A22:Q22"/>
    <mergeCell ref="A46:Q46"/>
    <mergeCell ref="L2:L3"/>
    <mergeCell ref="Q2:Q3"/>
    <mergeCell ref="M2:M3"/>
    <mergeCell ref="N2:N3"/>
    <mergeCell ref="O2:O3"/>
    <mergeCell ref="B1:P1"/>
    <mergeCell ref="E2:F2"/>
    <mergeCell ref="G2:G3"/>
    <mergeCell ref="H2:H3"/>
    <mergeCell ref="I2:I3"/>
    <mergeCell ref="J2:J3"/>
    <mergeCell ref="K2:K3"/>
  </mergeCells>
  <pageMargins left="0.70866141732283472" right="0.70866141732283472" top="0.42" bottom="0.43" header="0.31496062992125984" footer="0.31496062992125984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89"/>
  <sheetViews>
    <sheetView view="pageBreakPreview" zoomScale="75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96" sqref="I96"/>
    </sheetView>
  </sheetViews>
  <sheetFormatPr defaultColWidth="9.28515625" defaultRowHeight="15" x14ac:dyDescent="0.25"/>
  <cols>
    <col min="1" max="1" width="6.28515625" style="200" customWidth="1"/>
    <col min="2" max="2" width="37.28515625" style="201" customWidth="1"/>
    <col min="3" max="3" width="17.5703125" style="201" customWidth="1"/>
    <col min="4" max="8" width="9.28515625" style="2"/>
    <col min="9" max="9" width="14" style="2" customWidth="1"/>
    <col min="10" max="10" width="10.28515625" style="2" customWidth="1"/>
    <col min="11" max="11" width="9.28515625" style="2"/>
    <col min="12" max="12" width="12.42578125" style="2" customWidth="1"/>
    <col min="13" max="13" width="12" style="2" customWidth="1"/>
    <col min="14" max="14" width="9.28515625" style="2"/>
    <col min="15" max="15" width="11.7109375" style="2" customWidth="1"/>
    <col min="16" max="16" width="12.28515625" style="2" customWidth="1"/>
    <col min="17" max="17" width="14.42578125" style="2" customWidth="1"/>
    <col min="18" max="16384" width="9.28515625" style="2"/>
  </cols>
  <sheetData>
    <row r="1" spans="1:17" ht="39.75" customHeight="1" x14ac:dyDescent="0.25">
      <c r="B1" s="403" t="s">
        <v>388</v>
      </c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7" ht="15" customHeight="1" x14ac:dyDescent="0.25">
      <c r="A2" s="342" t="s">
        <v>0</v>
      </c>
      <c r="B2" s="1"/>
      <c r="C2" s="411" t="s">
        <v>387</v>
      </c>
      <c r="D2" s="404" t="s">
        <v>336</v>
      </c>
      <c r="E2" s="404" t="s">
        <v>125</v>
      </c>
      <c r="F2" s="404"/>
      <c r="G2" s="405" t="s">
        <v>390</v>
      </c>
      <c r="H2" s="404" t="s">
        <v>341</v>
      </c>
      <c r="I2" s="406" t="s">
        <v>391</v>
      </c>
      <c r="J2" s="406" t="s">
        <v>392</v>
      </c>
      <c r="K2" s="404" t="s">
        <v>339</v>
      </c>
      <c r="L2" s="404" t="s">
        <v>345</v>
      </c>
      <c r="M2" s="405" t="s">
        <v>389</v>
      </c>
      <c r="N2" s="404" t="s">
        <v>340</v>
      </c>
      <c r="O2" s="405" t="s">
        <v>393</v>
      </c>
      <c r="P2" s="404" t="s">
        <v>346</v>
      </c>
      <c r="Q2" s="405" t="s">
        <v>397</v>
      </c>
    </row>
    <row r="3" spans="1:17" ht="40.5" customHeight="1" x14ac:dyDescent="0.25">
      <c r="A3" s="343"/>
      <c r="B3" s="1"/>
      <c r="C3" s="411"/>
      <c r="D3" s="404"/>
      <c r="E3" s="198" t="s">
        <v>337</v>
      </c>
      <c r="F3" s="198" t="s">
        <v>338</v>
      </c>
      <c r="G3" s="404"/>
      <c r="H3" s="404"/>
      <c r="I3" s="407"/>
      <c r="J3" s="407"/>
      <c r="K3" s="404"/>
      <c r="L3" s="404"/>
      <c r="M3" s="404"/>
      <c r="N3" s="404"/>
      <c r="O3" s="404"/>
      <c r="P3" s="404"/>
      <c r="Q3" s="404"/>
    </row>
    <row r="4" spans="1:17" ht="15" customHeight="1" x14ac:dyDescent="0.25">
      <c r="A4" s="414" t="s">
        <v>400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</row>
    <row r="5" spans="1:17" ht="15" customHeight="1" x14ac:dyDescent="0.25">
      <c r="A5" s="197"/>
      <c r="B5" s="416" t="s">
        <v>394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</row>
    <row r="6" spans="1:17" x14ac:dyDescent="0.25">
      <c r="A6" s="202">
        <v>1</v>
      </c>
      <c r="B6" s="216" t="s">
        <v>348</v>
      </c>
      <c r="C6" s="205">
        <v>4125</v>
      </c>
      <c r="D6" s="202">
        <f t="shared" ref="D6:D20" si="0">SUM(E6:P6)</f>
        <v>1</v>
      </c>
      <c r="E6" s="211">
        <v>1</v>
      </c>
      <c r="F6" s="211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>
        <v>1</v>
      </c>
    </row>
    <row r="7" spans="1:17" x14ac:dyDescent="0.25">
      <c r="A7" s="202">
        <f>A6+1</f>
        <v>2</v>
      </c>
      <c r="B7" s="216" t="s">
        <v>349</v>
      </c>
      <c r="C7" s="205">
        <v>2733</v>
      </c>
      <c r="D7" s="202">
        <f t="shared" si="0"/>
        <v>1</v>
      </c>
      <c r="E7" s="211">
        <v>1</v>
      </c>
      <c r="F7" s="211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>
        <v>1</v>
      </c>
    </row>
    <row r="8" spans="1:17" ht="30" x14ac:dyDescent="0.25">
      <c r="A8" s="202">
        <f t="shared" ref="A8:A20" si="1">A7+1</f>
        <v>3</v>
      </c>
      <c r="B8" s="216" t="s">
        <v>350</v>
      </c>
      <c r="C8" s="205">
        <v>3387</v>
      </c>
      <c r="D8" s="202">
        <f t="shared" si="0"/>
        <v>1</v>
      </c>
      <c r="E8" s="211"/>
      <c r="F8" s="211">
        <v>1</v>
      </c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>
        <v>1</v>
      </c>
    </row>
    <row r="9" spans="1:17" x14ac:dyDescent="0.25">
      <c r="A9" s="202">
        <f t="shared" si="1"/>
        <v>4</v>
      </c>
      <c r="B9" s="216" t="s">
        <v>351</v>
      </c>
      <c r="C9" s="205">
        <v>8404</v>
      </c>
      <c r="D9" s="202">
        <f t="shared" si="0"/>
        <v>1</v>
      </c>
      <c r="E9" s="211">
        <v>1</v>
      </c>
      <c r="F9" s="211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>
        <v>1</v>
      </c>
    </row>
    <row r="10" spans="1:17" x14ac:dyDescent="0.25">
      <c r="A10" s="202">
        <f t="shared" si="1"/>
        <v>5</v>
      </c>
      <c r="B10" s="216" t="s">
        <v>352</v>
      </c>
      <c r="C10" s="205">
        <v>4287</v>
      </c>
      <c r="D10" s="202">
        <f t="shared" si="0"/>
        <v>1</v>
      </c>
      <c r="E10" s="211"/>
      <c r="F10" s="211"/>
      <c r="G10" s="202"/>
      <c r="H10" s="202">
        <v>1</v>
      </c>
      <c r="I10" s="202"/>
      <c r="J10" s="202"/>
      <c r="K10" s="202"/>
      <c r="L10" s="202"/>
      <c r="M10" s="202"/>
      <c r="N10" s="202"/>
      <c r="O10" s="202"/>
      <c r="P10" s="202"/>
      <c r="Q10" s="202">
        <v>1</v>
      </c>
    </row>
    <row r="11" spans="1:17" ht="30" x14ac:dyDescent="0.25">
      <c r="A11" s="202">
        <f t="shared" si="1"/>
        <v>6</v>
      </c>
      <c r="B11" s="216" t="s">
        <v>353</v>
      </c>
      <c r="C11" s="205">
        <v>4246</v>
      </c>
      <c r="D11" s="202">
        <f t="shared" si="0"/>
        <v>1</v>
      </c>
      <c r="E11" s="211">
        <v>1</v>
      </c>
      <c r="F11" s="211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>
        <v>1</v>
      </c>
    </row>
    <row r="12" spans="1:17" x14ac:dyDescent="0.25">
      <c r="A12" s="202">
        <f t="shared" si="1"/>
        <v>7</v>
      </c>
      <c r="B12" s="216" t="s">
        <v>354</v>
      </c>
      <c r="C12" s="205">
        <v>4218</v>
      </c>
      <c r="D12" s="202">
        <f t="shared" si="0"/>
        <v>1</v>
      </c>
      <c r="E12" s="211">
        <v>1</v>
      </c>
      <c r="F12" s="211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>
        <v>1</v>
      </c>
    </row>
    <row r="13" spans="1:17" x14ac:dyDescent="0.25">
      <c r="A13" s="202">
        <f t="shared" si="1"/>
        <v>8</v>
      </c>
      <c r="B13" s="216" t="s">
        <v>355</v>
      </c>
      <c r="C13" s="205">
        <v>4426</v>
      </c>
      <c r="D13" s="202">
        <f t="shared" si="0"/>
        <v>1</v>
      </c>
      <c r="E13" s="211">
        <v>1</v>
      </c>
      <c r="F13" s="211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>
        <v>1</v>
      </c>
    </row>
    <row r="14" spans="1:17" x14ac:dyDescent="0.25">
      <c r="A14" s="202">
        <f t="shared" si="1"/>
        <v>9</v>
      </c>
      <c r="B14" s="216" t="s">
        <v>356</v>
      </c>
      <c r="C14" s="205">
        <v>9241</v>
      </c>
      <c r="D14" s="202">
        <f t="shared" si="0"/>
        <v>1</v>
      </c>
      <c r="E14" s="211">
        <v>1</v>
      </c>
      <c r="F14" s="211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>
        <v>1</v>
      </c>
    </row>
    <row r="15" spans="1:17" ht="30" x14ac:dyDescent="0.25">
      <c r="A15" s="202">
        <f t="shared" si="1"/>
        <v>10</v>
      </c>
      <c r="B15" s="216" t="s">
        <v>357</v>
      </c>
      <c r="C15" s="205">
        <v>3967</v>
      </c>
      <c r="D15" s="202">
        <f t="shared" si="0"/>
        <v>1</v>
      </c>
      <c r="E15" s="211">
        <v>1</v>
      </c>
      <c r="F15" s="211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>
        <v>1</v>
      </c>
    </row>
    <row r="16" spans="1:17" x14ac:dyDescent="0.25">
      <c r="A16" s="202">
        <f t="shared" si="1"/>
        <v>11</v>
      </c>
      <c r="B16" s="216" t="s">
        <v>358</v>
      </c>
      <c r="C16" s="205">
        <v>7497</v>
      </c>
      <c r="D16" s="202">
        <f t="shared" si="0"/>
        <v>1</v>
      </c>
      <c r="E16" s="211">
        <v>1</v>
      </c>
      <c r="F16" s="211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9">
        <v>2</v>
      </c>
    </row>
    <row r="17" spans="1:17" x14ac:dyDescent="0.25">
      <c r="A17" s="202">
        <f t="shared" si="1"/>
        <v>12</v>
      </c>
      <c r="B17" s="216" t="s">
        <v>359</v>
      </c>
      <c r="C17" s="205">
        <v>7638</v>
      </c>
      <c r="D17" s="202">
        <f t="shared" si="0"/>
        <v>1</v>
      </c>
      <c r="E17" s="211">
        <v>1</v>
      </c>
      <c r="F17" s="211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>
        <v>1</v>
      </c>
    </row>
    <row r="18" spans="1:17" x14ac:dyDescent="0.25">
      <c r="A18" s="202">
        <f t="shared" si="1"/>
        <v>13</v>
      </c>
      <c r="B18" s="216" t="s">
        <v>360</v>
      </c>
      <c r="C18" s="205">
        <v>7244</v>
      </c>
      <c r="D18" s="202">
        <f t="shared" si="0"/>
        <v>1</v>
      </c>
      <c r="E18" s="211">
        <v>1</v>
      </c>
      <c r="F18" s="211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>
        <v>1</v>
      </c>
    </row>
    <row r="19" spans="1:17" ht="30" x14ac:dyDescent="0.25">
      <c r="A19" s="202">
        <f t="shared" si="1"/>
        <v>14</v>
      </c>
      <c r="B19" s="216" t="s">
        <v>361</v>
      </c>
      <c r="C19" s="205">
        <v>2798</v>
      </c>
      <c r="D19" s="202">
        <f t="shared" si="0"/>
        <v>1</v>
      </c>
      <c r="E19" s="211">
        <v>1</v>
      </c>
      <c r="F19" s="211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>
        <v>1</v>
      </c>
    </row>
    <row r="20" spans="1:17" x14ac:dyDescent="0.25">
      <c r="A20" s="202">
        <f t="shared" si="1"/>
        <v>15</v>
      </c>
      <c r="B20" s="216" t="s">
        <v>362</v>
      </c>
      <c r="C20" s="205">
        <v>9290</v>
      </c>
      <c r="D20" s="202">
        <f t="shared" si="0"/>
        <v>1</v>
      </c>
      <c r="E20" s="211"/>
      <c r="F20" s="211">
        <v>1</v>
      </c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>
        <v>1</v>
      </c>
    </row>
    <row r="21" spans="1:17" x14ac:dyDescent="0.25">
      <c r="A21" s="202"/>
      <c r="B21" s="215" t="s">
        <v>342</v>
      </c>
      <c r="C21" s="205"/>
      <c r="D21" s="209">
        <f>SUM(D6:D20)</f>
        <v>15</v>
      </c>
      <c r="E21" s="217">
        <f t="shared" ref="E21:Q21" si="2">SUM(E6:E20)</f>
        <v>12</v>
      </c>
      <c r="F21" s="217">
        <f t="shared" si="2"/>
        <v>2</v>
      </c>
      <c r="G21" s="209">
        <f t="shared" si="2"/>
        <v>0</v>
      </c>
      <c r="H21" s="209">
        <f t="shared" si="2"/>
        <v>1</v>
      </c>
      <c r="I21" s="209">
        <f t="shared" si="2"/>
        <v>0</v>
      </c>
      <c r="J21" s="209">
        <f t="shared" si="2"/>
        <v>0</v>
      </c>
      <c r="K21" s="209">
        <f t="shared" si="2"/>
        <v>0</v>
      </c>
      <c r="L21" s="209">
        <f t="shared" si="2"/>
        <v>0</v>
      </c>
      <c r="M21" s="209">
        <f t="shared" si="2"/>
        <v>0</v>
      </c>
      <c r="N21" s="209">
        <f t="shared" si="2"/>
        <v>0</v>
      </c>
      <c r="O21" s="209">
        <f t="shared" si="2"/>
        <v>0</v>
      </c>
      <c r="P21" s="209">
        <f t="shared" si="2"/>
        <v>0</v>
      </c>
      <c r="Q21" s="209">
        <f t="shared" si="2"/>
        <v>16</v>
      </c>
    </row>
    <row r="22" spans="1:17" x14ac:dyDescent="0.25">
      <c r="A22" s="412" t="s">
        <v>395</v>
      </c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</row>
    <row r="23" spans="1:17" x14ac:dyDescent="0.25">
      <c r="A23" s="202">
        <v>1</v>
      </c>
      <c r="B23" s="210" t="s">
        <v>363</v>
      </c>
      <c r="C23" s="204">
        <v>41038</v>
      </c>
      <c r="D23" s="202">
        <f t="shared" ref="D23:D40" si="3">SUM(E23:P23)</f>
        <v>2</v>
      </c>
      <c r="E23" s="211">
        <v>1</v>
      </c>
      <c r="F23" s="211"/>
      <c r="G23" s="202"/>
      <c r="H23" s="202">
        <v>1</v>
      </c>
      <c r="I23" s="202"/>
      <c r="J23" s="202"/>
      <c r="K23" s="202"/>
      <c r="L23" s="202"/>
      <c r="M23" s="202"/>
      <c r="N23" s="202"/>
      <c r="O23" s="202"/>
      <c r="P23" s="202"/>
      <c r="Q23" s="202">
        <v>2</v>
      </c>
    </row>
    <row r="24" spans="1:17" x14ac:dyDescent="0.25">
      <c r="A24" s="202">
        <f>A23+1</f>
        <v>2</v>
      </c>
      <c r="B24" s="210" t="s">
        <v>364</v>
      </c>
      <c r="C24" s="204">
        <v>16677</v>
      </c>
      <c r="D24" s="202">
        <f t="shared" si="3"/>
        <v>2</v>
      </c>
      <c r="E24" s="211">
        <v>1</v>
      </c>
      <c r="F24" s="211">
        <v>1</v>
      </c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>
        <v>2</v>
      </c>
    </row>
    <row r="25" spans="1:17" x14ac:dyDescent="0.25">
      <c r="A25" s="202">
        <f t="shared" ref="A25:A40" si="4">A24+1</f>
        <v>3</v>
      </c>
      <c r="B25" s="216" t="s">
        <v>365</v>
      </c>
      <c r="C25" s="204">
        <v>20916</v>
      </c>
      <c r="D25" s="202">
        <f t="shared" si="3"/>
        <v>2</v>
      </c>
      <c r="E25" s="211"/>
      <c r="F25" s="211">
        <v>1</v>
      </c>
      <c r="G25" s="202">
        <v>1</v>
      </c>
      <c r="H25" s="202"/>
      <c r="I25" s="202"/>
      <c r="J25" s="202"/>
      <c r="K25" s="202"/>
      <c r="L25" s="202"/>
      <c r="M25" s="202"/>
      <c r="N25" s="202"/>
      <c r="O25" s="202"/>
      <c r="P25" s="202"/>
      <c r="Q25" s="202">
        <v>2</v>
      </c>
    </row>
    <row r="26" spans="1:17" x14ac:dyDescent="0.25">
      <c r="A26" s="202">
        <f t="shared" si="4"/>
        <v>4</v>
      </c>
      <c r="B26" s="210" t="s">
        <v>366</v>
      </c>
      <c r="C26" s="204">
        <v>11528</v>
      </c>
      <c r="D26" s="202">
        <f t="shared" si="3"/>
        <v>2</v>
      </c>
      <c r="E26" s="211">
        <v>1</v>
      </c>
      <c r="F26" s="211">
        <v>1</v>
      </c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>
        <v>2</v>
      </c>
    </row>
    <row r="27" spans="1:17" x14ac:dyDescent="0.25">
      <c r="A27" s="202">
        <f t="shared" si="4"/>
        <v>5</v>
      </c>
      <c r="B27" s="210" t="s">
        <v>367</v>
      </c>
      <c r="C27" s="204">
        <v>24653</v>
      </c>
      <c r="D27" s="202">
        <f t="shared" si="3"/>
        <v>2</v>
      </c>
      <c r="E27" s="211">
        <v>1</v>
      </c>
      <c r="F27" s="211">
        <v>1</v>
      </c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>
        <v>2</v>
      </c>
    </row>
    <row r="28" spans="1:17" x14ac:dyDescent="0.25">
      <c r="A28" s="202">
        <f t="shared" si="4"/>
        <v>6</v>
      </c>
      <c r="B28" s="210" t="s">
        <v>368</v>
      </c>
      <c r="C28" s="204">
        <v>11790</v>
      </c>
      <c r="D28" s="202">
        <f t="shared" si="3"/>
        <v>2</v>
      </c>
      <c r="E28" s="211">
        <v>2</v>
      </c>
      <c r="F28" s="211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>
        <v>2</v>
      </c>
    </row>
    <row r="29" spans="1:17" x14ac:dyDescent="0.25">
      <c r="A29" s="202">
        <f t="shared" si="4"/>
        <v>7</v>
      </c>
      <c r="B29" s="210" t="s">
        <v>369</v>
      </c>
      <c r="C29" s="204">
        <v>12880</v>
      </c>
      <c r="D29" s="202">
        <f t="shared" si="3"/>
        <v>2</v>
      </c>
      <c r="E29" s="211">
        <v>2</v>
      </c>
      <c r="F29" s="211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>
        <v>2</v>
      </c>
    </row>
    <row r="30" spans="1:17" x14ac:dyDescent="0.25">
      <c r="A30" s="202">
        <f t="shared" si="4"/>
        <v>8</v>
      </c>
      <c r="B30" s="210" t="s">
        <v>370</v>
      </c>
      <c r="C30" s="204">
        <v>37944</v>
      </c>
      <c r="D30" s="202">
        <f t="shared" si="3"/>
        <v>2</v>
      </c>
      <c r="E30" s="211">
        <v>1</v>
      </c>
      <c r="F30" s="211">
        <v>1</v>
      </c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9">
        <v>3</v>
      </c>
    </row>
    <row r="31" spans="1:17" x14ac:dyDescent="0.25">
      <c r="A31" s="202">
        <f t="shared" si="4"/>
        <v>9</v>
      </c>
      <c r="B31" s="210" t="s">
        <v>371</v>
      </c>
      <c r="C31" s="204">
        <v>30529</v>
      </c>
      <c r="D31" s="202">
        <f t="shared" si="3"/>
        <v>2</v>
      </c>
      <c r="E31" s="211">
        <v>2</v>
      </c>
      <c r="F31" s="211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9">
        <v>3</v>
      </c>
    </row>
    <row r="32" spans="1:17" x14ac:dyDescent="0.25">
      <c r="A32" s="202">
        <f t="shared" si="4"/>
        <v>10</v>
      </c>
      <c r="B32" s="210" t="s">
        <v>372</v>
      </c>
      <c r="C32" s="204">
        <v>23888</v>
      </c>
      <c r="D32" s="202">
        <f t="shared" si="3"/>
        <v>2</v>
      </c>
      <c r="E32" s="211">
        <v>1</v>
      </c>
      <c r="F32" s="211">
        <v>1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>
        <v>2</v>
      </c>
    </row>
    <row r="33" spans="1:17" x14ac:dyDescent="0.25">
      <c r="A33" s="202">
        <f t="shared" si="4"/>
        <v>11</v>
      </c>
      <c r="B33" s="210" t="s">
        <v>373</v>
      </c>
      <c r="C33" s="204">
        <v>24383</v>
      </c>
      <c r="D33" s="202">
        <f t="shared" si="3"/>
        <v>2</v>
      </c>
      <c r="E33" s="211">
        <v>2</v>
      </c>
      <c r="F33" s="211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>
        <v>2</v>
      </c>
    </row>
    <row r="34" spans="1:17" x14ac:dyDescent="0.25">
      <c r="A34" s="202">
        <f t="shared" si="4"/>
        <v>12</v>
      </c>
      <c r="B34" s="210" t="s">
        <v>374</v>
      </c>
      <c r="C34" s="204">
        <v>25466</v>
      </c>
      <c r="D34" s="202">
        <f t="shared" si="3"/>
        <v>2</v>
      </c>
      <c r="E34" s="211">
        <v>1</v>
      </c>
      <c r="F34" s="211">
        <v>1</v>
      </c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>
        <v>2</v>
      </c>
    </row>
    <row r="35" spans="1:17" x14ac:dyDescent="0.25">
      <c r="A35" s="202">
        <f t="shared" si="4"/>
        <v>13</v>
      </c>
      <c r="B35" s="210" t="s">
        <v>375</v>
      </c>
      <c r="C35" s="204">
        <v>23890</v>
      </c>
      <c r="D35" s="202">
        <f t="shared" si="3"/>
        <v>2</v>
      </c>
      <c r="E35" s="211">
        <v>1</v>
      </c>
      <c r="F35" s="211">
        <v>1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9">
        <v>3</v>
      </c>
    </row>
    <row r="36" spans="1:17" x14ac:dyDescent="0.25">
      <c r="A36" s="202">
        <f t="shared" si="4"/>
        <v>14</v>
      </c>
      <c r="B36" s="210" t="s">
        <v>376</v>
      </c>
      <c r="C36" s="204">
        <v>16393</v>
      </c>
      <c r="D36" s="202">
        <f t="shared" si="3"/>
        <v>2</v>
      </c>
      <c r="E36" s="211">
        <v>1</v>
      </c>
      <c r="F36" s="211">
        <v>1</v>
      </c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>
        <v>2</v>
      </c>
    </row>
    <row r="37" spans="1:17" x14ac:dyDescent="0.25">
      <c r="A37" s="202">
        <f t="shared" si="4"/>
        <v>15</v>
      </c>
      <c r="B37" s="210" t="s">
        <v>377</v>
      </c>
      <c r="C37" s="204">
        <v>13467</v>
      </c>
      <c r="D37" s="202">
        <f t="shared" si="3"/>
        <v>2</v>
      </c>
      <c r="E37" s="211">
        <v>1</v>
      </c>
      <c r="F37" s="211"/>
      <c r="G37" s="202"/>
      <c r="H37" s="202"/>
      <c r="I37" s="202"/>
      <c r="J37" s="202"/>
      <c r="K37" s="202"/>
      <c r="L37" s="202">
        <v>1</v>
      </c>
      <c r="M37" s="202"/>
      <c r="N37" s="202"/>
      <c r="O37" s="202"/>
      <c r="P37" s="202"/>
      <c r="Q37" s="202">
        <v>2</v>
      </c>
    </row>
    <row r="38" spans="1:17" x14ac:dyDescent="0.25">
      <c r="A38" s="202">
        <f t="shared" si="4"/>
        <v>16</v>
      </c>
      <c r="B38" s="210" t="s">
        <v>378</v>
      </c>
      <c r="C38" s="204">
        <v>21016</v>
      </c>
      <c r="D38" s="202">
        <f t="shared" si="3"/>
        <v>2</v>
      </c>
      <c r="E38" s="211">
        <v>1</v>
      </c>
      <c r="F38" s="211">
        <v>1</v>
      </c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>
        <v>2</v>
      </c>
    </row>
    <row r="39" spans="1:17" x14ac:dyDescent="0.25">
      <c r="A39" s="202">
        <f t="shared" si="4"/>
        <v>17</v>
      </c>
      <c r="B39" s="210" t="s">
        <v>379</v>
      </c>
      <c r="C39" s="204">
        <v>32352</v>
      </c>
      <c r="D39" s="202">
        <f t="shared" si="3"/>
        <v>2</v>
      </c>
      <c r="E39" s="211">
        <v>1</v>
      </c>
      <c r="F39" s="211">
        <v>1</v>
      </c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>
        <v>2</v>
      </c>
    </row>
    <row r="40" spans="1:17" x14ac:dyDescent="0.25">
      <c r="A40" s="202">
        <f t="shared" si="4"/>
        <v>18</v>
      </c>
      <c r="B40" s="210" t="s">
        <v>380</v>
      </c>
      <c r="C40" s="204">
        <v>20640</v>
      </c>
      <c r="D40" s="202">
        <f t="shared" si="3"/>
        <v>2</v>
      </c>
      <c r="E40" s="211">
        <v>1</v>
      </c>
      <c r="F40" s="211">
        <v>1</v>
      </c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>
        <v>2</v>
      </c>
    </row>
    <row r="41" spans="1:17" x14ac:dyDescent="0.25">
      <c r="A41" s="202"/>
      <c r="B41" s="210" t="s">
        <v>398</v>
      </c>
      <c r="C41" s="204"/>
      <c r="D41" s="202"/>
      <c r="E41" s="211"/>
      <c r="F41" s="211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>
        <v>2</v>
      </c>
    </row>
    <row r="42" spans="1:17" x14ac:dyDescent="0.25">
      <c r="A42" s="202"/>
      <c r="B42" s="215" t="s">
        <v>342</v>
      </c>
      <c r="C42" s="204"/>
      <c r="D42" s="209">
        <f>SUM(D23:D40)</f>
        <v>36</v>
      </c>
      <c r="E42" s="209">
        <f t="shared" ref="E42:P42" si="5">SUM(E23:E40)</f>
        <v>21</v>
      </c>
      <c r="F42" s="209">
        <f t="shared" si="5"/>
        <v>12</v>
      </c>
      <c r="G42" s="209">
        <f t="shared" si="5"/>
        <v>1</v>
      </c>
      <c r="H42" s="209">
        <f t="shared" si="5"/>
        <v>1</v>
      </c>
      <c r="I42" s="209">
        <f t="shared" si="5"/>
        <v>0</v>
      </c>
      <c r="J42" s="209">
        <f t="shared" si="5"/>
        <v>0</v>
      </c>
      <c r="K42" s="209">
        <f t="shared" si="5"/>
        <v>0</v>
      </c>
      <c r="L42" s="209">
        <f t="shared" si="5"/>
        <v>1</v>
      </c>
      <c r="M42" s="209">
        <f t="shared" si="5"/>
        <v>0</v>
      </c>
      <c r="N42" s="209">
        <f t="shared" si="5"/>
        <v>0</v>
      </c>
      <c r="O42" s="209">
        <f t="shared" si="5"/>
        <v>0</v>
      </c>
      <c r="P42" s="209">
        <f t="shared" si="5"/>
        <v>0</v>
      </c>
      <c r="Q42" s="209">
        <f>SUM(Q23:Q41)</f>
        <v>41</v>
      </c>
    </row>
    <row r="43" spans="1:17" x14ac:dyDescent="0.25">
      <c r="A43" s="412" t="s">
        <v>385</v>
      </c>
      <c r="B43" s="413"/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</row>
    <row r="44" spans="1:17" x14ac:dyDescent="0.25">
      <c r="A44" s="202">
        <v>1</v>
      </c>
      <c r="B44" s="210" t="s">
        <v>381</v>
      </c>
      <c r="C44" s="203">
        <v>70866</v>
      </c>
      <c r="D44" s="202">
        <f>SUM(E44:P44)</f>
        <v>3</v>
      </c>
      <c r="E44" s="211">
        <v>2</v>
      </c>
      <c r="F44" s="202"/>
      <c r="G44" s="202"/>
      <c r="H44" s="202"/>
      <c r="I44" s="202">
        <v>1</v>
      </c>
      <c r="J44" s="202"/>
      <c r="K44" s="202"/>
      <c r="L44" s="202"/>
      <c r="M44" s="202"/>
      <c r="N44" s="202"/>
      <c r="O44" s="202"/>
      <c r="P44" s="202"/>
      <c r="Q44" s="202">
        <v>3</v>
      </c>
    </row>
    <row r="45" spans="1:17" x14ac:dyDescent="0.25">
      <c r="A45" s="202">
        <v>2</v>
      </c>
      <c r="B45" s="210" t="s">
        <v>382</v>
      </c>
      <c r="C45" s="203">
        <v>77128</v>
      </c>
      <c r="D45" s="206">
        <f>SUM(E45:P45)</f>
        <v>3</v>
      </c>
      <c r="E45" s="206"/>
      <c r="F45" s="202"/>
      <c r="G45" s="202"/>
      <c r="H45" s="202">
        <v>1</v>
      </c>
      <c r="I45" s="202"/>
      <c r="J45" s="202"/>
      <c r="K45" s="202"/>
      <c r="L45" s="202">
        <v>1</v>
      </c>
      <c r="M45" s="202">
        <v>1</v>
      </c>
      <c r="N45" s="202"/>
      <c r="O45" s="202"/>
      <c r="P45" s="202"/>
      <c r="Q45" s="202">
        <v>3</v>
      </c>
    </row>
    <row r="46" spans="1:17" x14ac:dyDescent="0.25">
      <c r="A46" s="202"/>
      <c r="B46" s="215" t="s">
        <v>342</v>
      </c>
      <c r="C46" s="203"/>
      <c r="D46" s="218">
        <f>SUM(D44:D45)</f>
        <v>6</v>
      </c>
      <c r="E46" s="218">
        <f t="shared" ref="E46:Q46" si="6">SUM(E44:E45)</f>
        <v>2</v>
      </c>
      <c r="F46" s="218">
        <f t="shared" si="6"/>
        <v>0</v>
      </c>
      <c r="G46" s="218">
        <f t="shared" si="6"/>
        <v>0</v>
      </c>
      <c r="H46" s="218">
        <f t="shared" si="6"/>
        <v>1</v>
      </c>
      <c r="I46" s="218">
        <f t="shared" si="6"/>
        <v>1</v>
      </c>
      <c r="J46" s="218">
        <f t="shared" si="6"/>
        <v>0</v>
      </c>
      <c r="K46" s="218">
        <f t="shared" si="6"/>
        <v>0</v>
      </c>
      <c r="L46" s="218">
        <f t="shared" si="6"/>
        <v>1</v>
      </c>
      <c r="M46" s="218">
        <f t="shared" si="6"/>
        <v>1</v>
      </c>
      <c r="N46" s="218">
        <f t="shared" si="6"/>
        <v>0</v>
      </c>
      <c r="O46" s="218">
        <f t="shared" si="6"/>
        <v>0</v>
      </c>
      <c r="P46" s="218">
        <f t="shared" si="6"/>
        <v>0</v>
      </c>
      <c r="Q46" s="218">
        <f t="shared" si="6"/>
        <v>6</v>
      </c>
    </row>
    <row r="47" spans="1:17" x14ac:dyDescent="0.25">
      <c r="A47" s="412" t="s">
        <v>343</v>
      </c>
      <c r="B47" s="413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</row>
    <row r="48" spans="1:17" x14ac:dyDescent="0.25">
      <c r="A48" s="202">
        <v>1</v>
      </c>
      <c r="B48" s="210" t="s">
        <v>383</v>
      </c>
      <c r="C48" s="207">
        <v>315951</v>
      </c>
      <c r="D48" s="202">
        <f>SUM(E48:P48)</f>
        <v>10</v>
      </c>
      <c r="E48" s="211">
        <v>5</v>
      </c>
      <c r="F48" s="211">
        <v>5</v>
      </c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>
        <v>37</v>
      </c>
    </row>
    <row r="49" spans="1:17" x14ac:dyDescent="0.25">
      <c r="A49" s="408" t="s">
        <v>399</v>
      </c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</row>
    <row r="50" spans="1:17" ht="30" x14ac:dyDescent="0.25">
      <c r="A50" s="202">
        <v>1</v>
      </c>
      <c r="B50" s="210" t="s">
        <v>386</v>
      </c>
      <c r="C50" s="211"/>
      <c r="D50" s="209">
        <f>SUM(E50:P50)</f>
        <v>33</v>
      </c>
      <c r="E50" s="219">
        <v>1</v>
      </c>
      <c r="F50" s="220"/>
      <c r="G50" s="209">
        <v>8</v>
      </c>
      <c r="H50" s="209">
        <v>3</v>
      </c>
      <c r="I50" s="209">
        <v>1</v>
      </c>
      <c r="J50" s="209">
        <v>4</v>
      </c>
      <c r="K50" s="209">
        <v>4</v>
      </c>
      <c r="L50" s="209">
        <v>3</v>
      </c>
      <c r="M50" s="209">
        <v>6</v>
      </c>
      <c r="N50" s="209">
        <v>1</v>
      </c>
      <c r="O50" s="209">
        <v>1</v>
      </c>
      <c r="P50" s="209">
        <v>1</v>
      </c>
      <c r="Q50" s="209"/>
    </row>
    <row r="51" spans="1:17" x14ac:dyDescent="0.25">
      <c r="A51" s="202"/>
      <c r="B51" s="210" t="s">
        <v>40</v>
      </c>
      <c r="C51" s="211"/>
      <c r="D51" s="202">
        <f t="shared" ref="D51:D88" si="7">SUM(E51:P51)</f>
        <v>0</v>
      </c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</row>
    <row r="52" spans="1:17" hidden="1" x14ac:dyDescent="0.25">
      <c r="A52" s="202"/>
      <c r="B52" s="214" t="s">
        <v>348</v>
      </c>
      <c r="C52" s="211"/>
      <c r="D52" s="202">
        <f t="shared" si="7"/>
        <v>0</v>
      </c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</row>
    <row r="53" spans="1:17" hidden="1" x14ac:dyDescent="0.25">
      <c r="A53" s="202"/>
      <c r="B53" s="210" t="s">
        <v>363</v>
      </c>
      <c r="C53" s="211"/>
      <c r="D53" s="202">
        <f t="shared" si="7"/>
        <v>0</v>
      </c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</row>
    <row r="54" spans="1:17" hidden="1" x14ac:dyDescent="0.25">
      <c r="A54" s="202"/>
      <c r="B54" s="214" t="s">
        <v>349</v>
      </c>
      <c r="C54" s="211"/>
      <c r="D54" s="202">
        <f t="shared" si="7"/>
        <v>0</v>
      </c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</row>
    <row r="55" spans="1:17" hidden="1" x14ac:dyDescent="0.25">
      <c r="A55" s="202"/>
      <c r="B55" s="210" t="s">
        <v>364</v>
      </c>
      <c r="C55" s="211"/>
      <c r="D55" s="202">
        <f t="shared" si="7"/>
        <v>0</v>
      </c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</row>
    <row r="56" spans="1:17" ht="30" hidden="1" x14ac:dyDescent="0.25">
      <c r="A56" s="202"/>
      <c r="B56" s="214" t="s">
        <v>350</v>
      </c>
      <c r="C56" s="211"/>
      <c r="D56" s="202">
        <f t="shared" si="7"/>
        <v>0</v>
      </c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</row>
    <row r="57" spans="1:17" hidden="1" x14ac:dyDescent="0.25">
      <c r="A57" s="202"/>
      <c r="B57" s="214" t="s">
        <v>351</v>
      </c>
      <c r="C57" s="211"/>
      <c r="D57" s="202">
        <f t="shared" si="7"/>
        <v>0</v>
      </c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</row>
    <row r="58" spans="1:17" hidden="1" x14ac:dyDescent="0.25">
      <c r="A58" s="202"/>
      <c r="B58" s="214" t="s">
        <v>365</v>
      </c>
      <c r="C58" s="211"/>
      <c r="D58" s="202">
        <f t="shared" si="7"/>
        <v>0</v>
      </c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</row>
    <row r="59" spans="1:17" hidden="1" x14ac:dyDescent="0.25">
      <c r="A59" s="202"/>
      <c r="B59" s="214" t="s">
        <v>352</v>
      </c>
      <c r="C59" s="211"/>
      <c r="D59" s="202">
        <f t="shared" si="7"/>
        <v>0</v>
      </c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</row>
    <row r="60" spans="1:17" hidden="1" x14ac:dyDescent="0.25">
      <c r="A60" s="202"/>
      <c r="B60" s="210" t="s">
        <v>366</v>
      </c>
      <c r="C60" s="211"/>
      <c r="D60" s="202">
        <f t="shared" si="7"/>
        <v>0</v>
      </c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</row>
    <row r="61" spans="1:17" hidden="1" x14ac:dyDescent="0.25">
      <c r="A61" s="202"/>
      <c r="B61" s="210" t="s">
        <v>367</v>
      </c>
      <c r="C61" s="211"/>
      <c r="D61" s="202">
        <f t="shared" si="7"/>
        <v>0</v>
      </c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</row>
    <row r="62" spans="1:17" hidden="1" x14ac:dyDescent="0.25">
      <c r="A62" s="202"/>
      <c r="B62" s="210" t="s">
        <v>368</v>
      </c>
      <c r="C62" s="211"/>
      <c r="D62" s="202">
        <f t="shared" si="7"/>
        <v>0</v>
      </c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</row>
    <row r="63" spans="1:17" ht="30" hidden="1" x14ac:dyDescent="0.25">
      <c r="A63" s="202"/>
      <c r="B63" s="214" t="s">
        <v>353</v>
      </c>
      <c r="C63" s="211"/>
      <c r="D63" s="202">
        <f t="shared" si="7"/>
        <v>0</v>
      </c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</row>
    <row r="64" spans="1:17" hidden="1" x14ac:dyDescent="0.25">
      <c r="A64" s="202"/>
      <c r="B64" s="210" t="s">
        <v>369</v>
      </c>
      <c r="C64" s="211"/>
      <c r="D64" s="202">
        <f t="shared" si="7"/>
        <v>0</v>
      </c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</row>
    <row r="65" spans="1:17" x14ac:dyDescent="0.25">
      <c r="A65" s="202"/>
      <c r="B65" s="223" t="s">
        <v>370</v>
      </c>
      <c r="C65" s="211"/>
      <c r="D65" s="202">
        <f t="shared" si="7"/>
        <v>1</v>
      </c>
      <c r="E65" s="202"/>
      <c r="F65" s="202"/>
      <c r="G65" s="202"/>
      <c r="H65" s="202"/>
      <c r="I65" s="202">
        <v>1</v>
      </c>
      <c r="J65" s="202"/>
      <c r="K65" s="202"/>
      <c r="L65" s="202"/>
      <c r="M65" s="202"/>
      <c r="N65" s="202"/>
      <c r="O65" s="202"/>
      <c r="P65" s="202"/>
      <c r="Q65" s="202"/>
    </row>
    <row r="66" spans="1:17" x14ac:dyDescent="0.25">
      <c r="A66" s="202"/>
      <c r="B66" s="223" t="s">
        <v>371</v>
      </c>
      <c r="C66" s="211"/>
      <c r="D66" s="202">
        <f t="shared" si="7"/>
        <v>1</v>
      </c>
      <c r="E66" s="202"/>
      <c r="F66" s="202"/>
      <c r="G66" s="202"/>
      <c r="H66" s="202"/>
      <c r="I66" s="202"/>
      <c r="J66" s="202"/>
      <c r="K66" s="202"/>
      <c r="L66" s="202"/>
      <c r="M66" s="202">
        <v>1</v>
      </c>
      <c r="N66" s="202"/>
      <c r="O66" s="202"/>
      <c r="P66" s="202"/>
      <c r="Q66" s="202"/>
    </row>
    <row r="67" spans="1:17" hidden="1" x14ac:dyDescent="0.25">
      <c r="A67" s="202"/>
      <c r="B67" s="223" t="s">
        <v>381</v>
      </c>
      <c r="C67" s="211"/>
      <c r="D67" s="202">
        <f t="shared" si="7"/>
        <v>0</v>
      </c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</row>
    <row r="68" spans="1:17" hidden="1" x14ac:dyDescent="0.25">
      <c r="A68" s="202"/>
      <c r="B68" s="223" t="s">
        <v>354</v>
      </c>
      <c r="C68" s="211"/>
      <c r="D68" s="202">
        <f t="shared" si="7"/>
        <v>0</v>
      </c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</row>
    <row r="69" spans="1:17" hidden="1" x14ac:dyDescent="0.25">
      <c r="A69" s="202"/>
      <c r="B69" s="223" t="s">
        <v>372</v>
      </c>
      <c r="C69" s="211"/>
      <c r="D69" s="202">
        <f t="shared" si="7"/>
        <v>0</v>
      </c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</row>
    <row r="70" spans="1:17" hidden="1" x14ac:dyDescent="0.25">
      <c r="A70" s="202"/>
      <c r="B70" s="223" t="s">
        <v>382</v>
      </c>
      <c r="C70" s="211"/>
      <c r="D70" s="202">
        <f t="shared" si="7"/>
        <v>0</v>
      </c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</row>
    <row r="71" spans="1:17" hidden="1" x14ac:dyDescent="0.25">
      <c r="A71" s="202"/>
      <c r="B71" s="223" t="s">
        <v>355</v>
      </c>
      <c r="C71" s="211"/>
      <c r="D71" s="202">
        <f t="shared" si="7"/>
        <v>0</v>
      </c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</row>
    <row r="72" spans="1:17" hidden="1" x14ac:dyDescent="0.25">
      <c r="A72" s="202"/>
      <c r="B72" s="223" t="s">
        <v>373</v>
      </c>
      <c r="C72" s="211"/>
      <c r="D72" s="202">
        <f t="shared" si="7"/>
        <v>0</v>
      </c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</row>
    <row r="73" spans="1:17" hidden="1" x14ac:dyDescent="0.25">
      <c r="A73" s="202"/>
      <c r="B73" s="223" t="s">
        <v>356</v>
      </c>
      <c r="C73" s="211"/>
      <c r="D73" s="202">
        <f t="shared" si="7"/>
        <v>0</v>
      </c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</row>
    <row r="74" spans="1:17" hidden="1" x14ac:dyDescent="0.25">
      <c r="A74" s="202"/>
      <c r="B74" s="223" t="s">
        <v>374</v>
      </c>
      <c r="C74" s="211"/>
      <c r="D74" s="202">
        <f t="shared" si="7"/>
        <v>0</v>
      </c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</row>
    <row r="75" spans="1:17" ht="30" hidden="1" x14ac:dyDescent="0.25">
      <c r="A75" s="202"/>
      <c r="B75" s="223" t="s">
        <v>357</v>
      </c>
      <c r="C75" s="211"/>
      <c r="D75" s="202">
        <f t="shared" si="7"/>
        <v>0</v>
      </c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</row>
    <row r="76" spans="1:17" x14ac:dyDescent="0.25">
      <c r="A76" s="202"/>
      <c r="B76" s="223" t="s">
        <v>358</v>
      </c>
      <c r="C76" s="211"/>
      <c r="D76" s="202">
        <f t="shared" si="7"/>
        <v>1</v>
      </c>
      <c r="E76" s="202"/>
      <c r="F76" s="202"/>
      <c r="G76" s="202"/>
      <c r="H76" s="202"/>
      <c r="I76" s="202"/>
      <c r="J76" s="202"/>
      <c r="K76" s="202"/>
      <c r="L76" s="202"/>
      <c r="M76" s="202">
        <v>1</v>
      </c>
      <c r="N76" s="202"/>
      <c r="O76" s="202"/>
      <c r="P76" s="202"/>
      <c r="Q76" s="202"/>
    </row>
    <row r="77" spans="1:17" x14ac:dyDescent="0.25">
      <c r="A77" s="202"/>
      <c r="B77" s="223" t="s">
        <v>375</v>
      </c>
      <c r="C77" s="211"/>
      <c r="D77" s="202">
        <f t="shared" si="7"/>
        <v>1</v>
      </c>
      <c r="E77" s="202"/>
      <c r="F77" s="202"/>
      <c r="G77" s="202"/>
      <c r="H77" s="202"/>
      <c r="I77" s="202"/>
      <c r="J77" s="202"/>
      <c r="K77" s="202"/>
      <c r="L77" s="202">
        <v>1</v>
      </c>
      <c r="M77" s="202"/>
      <c r="N77" s="202"/>
      <c r="O77" s="202"/>
      <c r="P77" s="202"/>
      <c r="Q77" s="202"/>
    </row>
    <row r="78" spans="1:17" hidden="1" x14ac:dyDescent="0.25">
      <c r="A78" s="202"/>
      <c r="B78" s="223" t="s">
        <v>376</v>
      </c>
      <c r="C78" s="211"/>
      <c r="D78" s="202">
        <f t="shared" si="7"/>
        <v>0</v>
      </c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</row>
    <row r="79" spans="1:17" hidden="1" x14ac:dyDescent="0.25">
      <c r="A79" s="202"/>
      <c r="B79" s="223" t="s">
        <v>377</v>
      </c>
      <c r="C79" s="211"/>
      <c r="D79" s="202">
        <f t="shared" si="7"/>
        <v>0</v>
      </c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</row>
    <row r="80" spans="1:17" hidden="1" x14ac:dyDescent="0.25">
      <c r="A80" s="202"/>
      <c r="B80" s="223" t="s">
        <v>378</v>
      </c>
      <c r="C80" s="211"/>
      <c r="D80" s="202">
        <f t="shared" si="7"/>
        <v>0</v>
      </c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</row>
    <row r="81" spans="1:17" hidden="1" x14ac:dyDescent="0.25">
      <c r="A81" s="202"/>
      <c r="B81" s="223" t="s">
        <v>359</v>
      </c>
      <c r="C81" s="211"/>
      <c r="D81" s="202">
        <f t="shared" si="7"/>
        <v>0</v>
      </c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</row>
    <row r="82" spans="1:17" hidden="1" x14ac:dyDescent="0.25">
      <c r="A82" s="202"/>
      <c r="B82" s="223" t="s">
        <v>360</v>
      </c>
      <c r="C82" s="211"/>
      <c r="D82" s="202">
        <f t="shared" si="7"/>
        <v>0</v>
      </c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</row>
    <row r="83" spans="1:17" hidden="1" x14ac:dyDescent="0.25">
      <c r="A83" s="202"/>
      <c r="B83" s="223" t="s">
        <v>379</v>
      </c>
      <c r="C83" s="211"/>
      <c r="D83" s="202">
        <f t="shared" si="7"/>
        <v>0</v>
      </c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</row>
    <row r="84" spans="1:17" hidden="1" x14ac:dyDescent="0.25">
      <c r="A84" s="202"/>
      <c r="B84" s="223" t="s">
        <v>380</v>
      </c>
      <c r="C84" s="211"/>
      <c r="D84" s="202">
        <f t="shared" si="7"/>
        <v>0</v>
      </c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</row>
    <row r="85" spans="1:17" ht="30" hidden="1" x14ac:dyDescent="0.25">
      <c r="A85" s="202"/>
      <c r="B85" s="223" t="s">
        <v>361</v>
      </c>
      <c r="C85" s="211"/>
      <c r="D85" s="202">
        <f t="shared" si="7"/>
        <v>0</v>
      </c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</row>
    <row r="86" spans="1:17" hidden="1" x14ac:dyDescent="0.25">
      <c r="A86" s="202"/>
      <c r="B86" s="223" t="s">
        <v>362</v>
      </c>
      <c r="C86" s="211"/>
      <c r="D86" s="202">
        <f t="shared" si="7"/>
        <v>0</v>
      </c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</row>
    <row r="87" spans="1:17" x14ac:dyDescent="0.25">
      <c r="A87" s="202"/>
      <c r="B87" s="223" t="s">
        <v>383</v>
      </c>
      <c r="C87" s="211"/>
      <c r="D87" s="202">
        <f t="shared" si="7"/>
        <v>27</v>
      </c>
      <c r="E87" s="202">
        <v>1</v>
      </c>
      <c r="F87" s="202"/>
      <c r="G87" s="202">
        <v>8</v>
      </c>
      <c r="H87" s="202">
        <v>3</v>
      </c>
      <c r="I87" s="202"/>
      <c r="J87" s="202">
        <v>4</v>
      </c>
      <c r="K87" s="202">
        <v>4</v>
      </c>
      <c r="L87" s="202">
        <v>2</v>
      </c>
      <c r="M87" s="202">
        <v>2</v>
      </c>
      <c r="N87" s="202">
        <v>1</v>
      </c>
      <c r="O87" s="202">
        <v>1</v>
      </c>
      <c r="P87" s="202">
        <v>1</v>
      </c>
      <c r="Q87" s="202"/>
    </row>
    <row r="88" spans="1:17" x14ac:dyDescent="0.25">
      <c r="A88" s="202"/>
      <c r="B88" s="224" t="s">
        <v>398</v>
      </c>
      <c r="C88" s="211"/>
      <c r="D88" s="202">
        <f t="shared" si="7"/>
        <v>2</v>
      </c>
      <c r="E88" s="202"/>
      <c r="F88" s="202"/>
      <c r="G88" s="202"/>
      <c r="H88" s="202"/>
      <c r="I88" s="202"/>
      <c r="J88" s="202"/>
      <c r="K88" s="202"/>
      <c r="L88" s="202"/>
      <c r="M88" s="202">
        <v>2</v>
      </c>
      <c r="N88" s="202"/>
      <c r="O88" s="202"/>
      <c r="P88" s="202"/>
      <c r="Q88" s="202"/>
    </row>
    <row r="89" spans="1:17" ht="15.75" x14ac:dyDescent="0.25">
      <c r="A89" s="202"/>
      <c r="B89" s="221" t="s">
        <v>342</v>
      </c>
      <c r="C89" s="221"/>
      <c r="D89" s="222">
        <f>D21+D42+D46+D48+D50</f>
        <v>100</v>
      </c>
      <c r="E89" s="222">
        <f t="shared" ref="E89:Q89" si="8">E21+E42+E46+E48+E50</f>
        <v>41</v>
      </c>
      <c r="F89" s="222">
        <f t="shared" si="8"/>
        <v>19</v>
      </c>
      <c r="G89" s="222">
        <f t="shared" si="8"/>
        <v>9</v>
      </c>
      <c r="H89" s="222">
        <f t="shared" si="8"/>
        <v>6</v>
      </c>
      <c r="I89" s="222">
        <f t="shared" si="8"/>
        <v>2</v>
      </c>
      <c r="J89" s="222">
        <f t="shared" si="8"/>
        <v>4</v>
      </c>
      <c r="K89" s="222">
        <f t="shared" si="8"/>
        <v>4</v>
      </c>
      <c r="L89" s="222">
        <f t="shared" si="8"/>
        <v>5</v>
      </c>
      <c r="M89" s="222">
        <f t="shared" si="8"/>
        <v>7</v>
      </c>
      <c r="N89" s="222">
        <f t="shared" si="8"/>
        <v>1</v>
      </c>
      <c r="O89" s="222">
        <f t="shared" si="8"/>
        <v>1</v>
      </c>
      <c r="P89" s="222">
        <f t="shared" si="8"/>
        <v>1</v>
      </c>
      <c r="Q89" s="222">
        <f t="shared" si="8"/>
        <v>100</v>
      </c>
    </row>
  </sheetData>
  <mergeCells count="22">
    <mergeCell ref="B1:P1"/>
    <mergeCell ref="A2:A3"/>
    <mergeCell ref="C2:C3"/>
    <mergeCell ref="D2:D3"/>
    <mergeCell ref="E2:F2"/>
    <mergeCell ref="G2:G3"/>
    <mergeCell ref="H2:H3"/>
    <mergeCell ref="I2:I3"/>
    <mergeCell ref="J2:J3"/>
    <mergeCell ref="K2:K3"/>
    <mergeCell ref="A49:P49"/>
    <mergeCell ref="L2:L3"/>
    <mergeCell ref="M2:M3"/>
    <mergeCell ref="N2:N3"/>
    <mergeCell ref="O2:O3"/>
    <mergeCell ref="P2:P3"/>
    <mergeCell ref="A4:Q4"/>
    <mergeCell ref="B5:Q5"/>
    <mergeCell ref="A22:Q22"/>
    <mergeCell ref="A43:Q43"/>
    <mergeCell ref="A47:Q47"/>
    <mergeCell ref="Q2:Q3"/>
  </mergeCells>
  <pageMargins left="0.28000000000000003" right="0.21" top="0.42" bottom="0.4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ЯАССР</vt:lpstr>
      <vt:lpstr>в разрезе МО</vt:lpstr>
      <vt:lpstr>без фин</vt:lpstr>
      <vt:lpstr>на 01.04.2021</vt:lpstr>
      <vt:lpstr>распределение</vt:lpstr>
      <vt:lpstr>распределение (по новому распр)</vt:lpstr>
      <vt:lpstr>'без фин'!Заголовки_для_печати</vt:lpstr>
      <vt:lpstr>'на 01.04.2021'!Заголовки_для_печати</vt:lpstr>
      <vt:lpstr>'без фин'!Область_печати</vt:lpstr>
      <vt:lpstr>'в разрезе МО'!Область_печати</vt:lpstr>
      <vt:lpstr>'на 01.04.2021'!Область_печати</vt:lpstr>
      <vt:lpstr>распределение!Область_печати</vt:lpstr>
      <vt:lpstr>'распределение (по новому распр)'!Область_печати</vt:lpstr>
      <vt:lpstr>ЯАССР!Область_печати</vt:lpstr>
    </vt:vector>
  </TitlesOfParts>
  <Company>LENOVO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Anna</cp:lastModifiedBy>
  <cp:lastPrinted>2021-03-19T03:07:42Z</cp:lastPrinted>
  <dcterms:created xsi:type="dcterms:W3CDTF">2011-03-22T12:40:07Z</dcterms:created>
  <dcterms:modified xsi:type="dcterms:W3CDTF">2021-04-26T01:20:45Z</dcterms:modified>
</cp:coreProperties>
</file>